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ichStyles.xml" ContentType="application/vnd.ms-excel.richstyles+xml"/>
  <Override PartName="/xl/richData/rdsupportingpropertybagstructure.xml" ContentType="application/vnd.ms-excel.rdsupportingpropertybagstructure+xml"/>
  <Override PartName="/xl/richData/rdsupportingpropertybag.xml" ContentType="application/vnd.ms-excel.rdsupportingpropertybag+xml"/>
  <Override PartName="/xl/richData/rdRichValueTypes.xml" ContentType="application/vnd.ms-excel.rdrichvaluetype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https://d.docs.live.net/480029bfedca359f/Documents/Moneyble/"/>
    </mc:Choice>
  </mc:AlternateContent>
  <xr:revisionPtr revIDLastSave="384" documentId="8_{CC61E544-1CDE-47DA-B5E7-C0878DBAA569}" xr6:coauthVersionLast="47" xr6:coauthVersionMax="47" xr10:uidLastSave="{267CECD7-2443-48BA-B5EA-E6DCD6191FC7}"/>
  <bookViews>
    <workbookView xWindow="28680" yWindow="-4155" windowWidth="29040" windowHeight="15720" xr2:uid="{5F02E5F6-76C0-4B96-8820-B0AF35233CA4}"/>
  </bookViews>
  <sheets>
    <sheet name="Stocks" sheetId="1" r:id="rId1"/>
  </sheets>
  <externalReferences>
    <externalReference r:id="rId2"/>
  </externalReferences>
  <definedNames>
    <definedName name="BudgetNames">[1]!IncBudgetTable[[#Data],[Budget Category]],[1]!ExpBudgetTable[[#Data],[Budget Category]],[1]!InvBudgetTable[[#Data],[Budget Category]],[1]!SavBudgetTable[[#Data],[Budget Category]]</definedName>
    <definedName name="BudgetNames2">[1]!tblBudget[Budget Name]</definedName>
    <definedName name="ExpBudget">[1]!ExpBudgetTable[[#All],[Budget Category]]</definedName>
    <definedName name="FilterValues">[1]!Table9[[Filter Drop Down ]]</definedName>
    <definedName name="IncBudget">[1]!IncBudgetTable[[#All],[Budget Category]]</definedName>
    <definedName name="InvBudget">[1]!InvBudgetTable[[#All],[Budget Category]]</definedName>
    <definedName name="InvestmentNames">[1]!tblInvestment[Investment Name]</definedName>
    <definedName name="SavBudget">[1]!SavBudgetTable[[#All],[Budget Category]]</definedName>
    <definedName name="Stocks">Table8[]</definedName>
    <definedName name="tblFilterLIst">[1]!Table9[[Filter Drop Down ]]</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2"/>
    </ext>
  </extLst>
</workbook>
</file>

<file path=xl/calcChain.xml><?xml version="1.0" encoding="utf-8"?>
<calcChain xmlns="http://schemas.openxmlformats.org/spreadsheetml/2006/main">
  <c r="F10" i="1" l="1"/>
  <c r="F11" i="1"/>
  <c r="F12" i="1"/>
  <c r="F13" i="1"/>
  <c r="F14" i="1"/>
  <c r="O2" i="1"/>
  <c r="O3" i="1" s="1"/>
  <c r="L2" i="1" a="1"/>
  <c r="L2" i="1" s="1"/>
  <c r="L3" i="1" a="1"/>
  <c r="L3" i="1" s="1"/>
  <c r="L4" i="1" a="1"/>
  <c r="L4" i="1" s="1"/>
  <c r="L5" i="1" a="1"/>
  <c r="L5" i="1" s="1"/>
  <c r="L6" i="1" a="1"/>
  <c r="L6" i="1" s="1"/>
  <c r="L7" i="1" a="1"/>
  <c r="L7" i="1" s="1"/>
  <c r="L8" i="1" a="1"/>
  <c r="L8" i="1" s="1"/>
  <c r="L9" i="1" a="1"/>
  <c r="L9" i="1" s="1"/>
  <c r="L10" i="1" a="1"/>
  <c r="L10" i="1" s="1"/>
  <c r="L11" i="1" a="1"/>
  <c r="L11" i="1" s="1"/>
  <c r="L12" i="1" a="1"/>
  <c r="L12" i="1" s="1"/>
  <c r="L13" i="1" a="1"/>
  <c r="L13" i="1" s="1"/>
  <c r="L14" i="1" a="1"/>
  <c r="L14" i="1" s="1"/>
  <c r="L15" i="1" a="1"/>
  <c r="L15" i="1" s="1"/>
  <c r="A14" i="1" l="1" a="1"/>
  <c r="A14" i="1" s="1"/>
  <c r="C14" i="1"/>
  <c r="H14" i="1" a="1"/>
  <c r="H14" i="1" s="1"/>
  <c r="D14" i="1" s="1"/>
  <c r="A13" i="1" a="1"/>
  <c r="A13" i="1" s="1"/>
  <c r="C13" i="1"/>
  <c r="H13" i="1" a="1"/>
  <c r="H13" i="1" s="1"/>
  <c r="D13" i="1" s="1"/>
  <c r="D2" i="1"/>
  <c r="D3" i="1"/>
  <c r="F3" i="1" s="1"/>
  <c r="C15" i="1"/>
  <c r="D15" i="1" s="1"/>
  <c r="C3" i="1"/>
  <c r="C2" i="1"/>
  <c r="C4" i="1"/>
  <c r="C6" i="1"/>
  <c r="C7" i="1"/>
  <c r="C8" i="1"/>
  <c r="C9" i="1"/>
  <c r="C10" i="1"/>
  <c r="C11" i="1"/>
  <c r="C12" i="1"/>
  <c r="E10" i="1"/>
  <c r="E11" i="1"/>
  <c r="E12" i="1"/>
  <c r="H4" i="1" a="1"/>
  <c r="H4" i="1" s="1"/>
  <c r="H5" i="1" a="1"/>
  <c r="H5" i="1" s="1"/>
  <c r="H6" i="1" a="1"/>
  <c r="H6" i="1" s="1"/>
  <c r="D6" i="1" s="1"/>
  <c r="F6" i="1" s="1"/>
  <c r="H7" i="1" a="1"/>
  <c r="H7" i="1" s="1"/>
  <c r="D7" i="1" s="1"/>
  <c r="F7" i="1" s="1"/>
  <c r="H8" i="1" a="1"/>
  <c r="H8" i="1" s="1"/>
  <c r="H9" i="1" a="1"/>
  <c r="H9" i="1" s="1"/>
  <c r="H10" i="1" a="1"/>
  <c r="H10" i="1" s="1"/>
  <c r="D10" i="1" s="1"/>
  <c r="H11" i="1" a="1"/>
  <c r="H11" i="1" s="1"/>
  <c r="D11" i="1" s="1"/>
  <c r="H12" i="1" a="1"/>
  <c r="H12" i="1" s="1"/>
  <c r="A12" i="1" a="1"/>
  <c r="A12" i="1" s="1"/>
  <c r="A11" i="1" a="1"/>
  <c r="A11" i="1" s="1"/>
  <c r="A10" i="1" a="1"/>
  <c r="A10" i="1" s="1"/>
  <c r="A9" i="1" a="1"/>
  <c r="A9" i="1" s="1"/>
  <c r="A8" i="1" a="1"/>
  <c r="A8" i="1" s="1"/>
  <c r="A7" i="1" a="1"/>
  <c r="A7" i="1" s="1"/>
  <c r="A6" i="1" a="1"/>
  <c r="A6" i="1" s="1"/>
  <c r="G5" i="1"/>
  <c r="B5" i="1"/>
  <c r="A5" i="1" a="1"/>
  <c r="A5" i="1" s="1"/>
  <c r="A4" i="1" a="1"/>
  <c r="A4" i="1" s="1"/>
  <c r="A3" i="1" a="1"/>
  <c r="A3" i="1" s="1"/>
  <c r="A2" i="1" a="1"/>
  <c r="A2" i="1" s="1"/>
  <c r="F2" i="1" l="1"/>
  <c r="E15" i="1"/>
  <c r="F15" i="1"/>
  <c r="E14" i="1"/>
  <c r="D5" i="1"/>
  <c r="F5" i="1" s="1"/>
  <c r="E2" i="1"/>
  <c r="E13" i="1"/>
  <c r="E3" i="1"/>
  <c r="D4" i="1"/>
  <c r="D12" i="1"/>
  <c r="D9" i="1"/>
  <c r="F9" i="1" s="1"/>
  <c r="D8" i="1"/>
  <c r="C5" i="1"/>
  <c r="E7" i="1"/>
  <c r="E6" i="1"/>
  <c r="C16" i="1"/>
  <c r="E4" i="1" l="1"/>
  <c r="F4" i="1"/>
  <c r="E8" i="1"/>
  <c r="F8" i="1"/>
  <c r="E5" i="1"/>
  <c r="E16" i="1" s="1"/>
  <c r="E9" i="1"/>
  <c r="D16" i="1"/>
  <c r="I13" i="1" l="1"/>
  <c r="I14" i="1"/>
  <c r="I15" i="1"/>
  <c r="I4" i="1"/>
  <c r="I8" i="1"/>
  <c r="I10" i="1"/>
  <c r="I9" i="1"/>
  <c r="I6" i="1"/>
  <c r="I5" i="1"/>
  <c r="I11" i="1"/>
  <c r="I12" i="1"/>
  <c r="I7" i="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5">
    <bk>
      <extLst>
        <ext uri="{3e2802c4-a4d2-4d8b-9148-e3be6c30e623}">
          <xlrd:rvb i="2"/>
        </ext>
      </extLst>
    </bk>
    <bk>
      <extLst>
        <ext uri="{3e2802c4-a4d2-4d8b-9148-e3be6c30e623}">
          <xlrd:rvb i="5"/>
        </ext>
      </extLst>
    </bk>
    <bk>
      <extLst>
        <ext uri="{3e2802c4-a4d2-4d8b-9148-e3be6c30e623}">
          <xlrd:rvb i="8"/>
        </ext>
      </extLst>
    </bk>
    <bk>
      <extLst>
        <ext uri="{3e2802c4-a4d2-4d8b-9148-e3be6c30e623}">
          <xlrd:rvb i="11"/>
        </ext>
      </extLst>
    </bk>
    <bk>
      <extLst>
        <ext uri="{3e2802c4-a4d2-4d8b-9148-e3be6c30e623}">
          <xlrd:rvb i="14"/>
        </ext>
      </extLst>
    </bk>
    <bk>
      <extLst>
        <ext uri="{3e2802c4-a4d2-4d8b-9148-e3be6c30e623}">
          <xlrd:rvb i="17"/>
        </ext>
      </extLst>
    </bk>
    <bk>
      <extLst>
        <ext uri="{3e2802c4-a4d2-4d8b-9148-e3be6c30e623}">
          <xlrd:rvb i="19"/>
        </ext>
      </extLst>
    </bk>
    <bk>
      <extLst>
        <ext uri="{3e2802c4-a4d2-4d8b-9148-e3be6c30e623}">
          <xlrd:rvb i="22"/>
        </ext>
      </extLst>
    </bk>
    <bk>
      <extLst>
        <ext uri="{3e2802c4-a4d2-4d8b-9148-e3be6c30e623}">
          <xlrd:rvb i="29"/>
        </ext>
      </extLst>
    </bk>
    <bk>
      <extLst>
        <ext uri="{3e2802c4-a4d2-4d8b-9148-e3be6c30e623}">
          <xlrd:rvb i="32"/>
        </ext>
      </extLst>
    </bk>
    <bk>
      <extLst>
        <ext uri="{3e2802c4-a4d2-4d8b-9148-e3be6c30e623}">
          <xlrd:rvb i="35"/>
        </ext>
      </extLst>
    </bk>
    <bk>
      <extLst>
        <ext uri="{3e2802c4-a4d2-4d8b-9148-e3be6c30e623}">
          <xlrd:rvb i="36"/>
        </ext>
      </extLst>
    </bk>
    <bk>
      <extLst>
        <ext uri="{3e2802c4-a4d2-4d8b-9148-e3be6c30e623}">
          <xlrd:rvb i="37"/>
        </ext>
      </extLst>
    </bk>
    <bk>
      <extLst>
        <ext uri="{3e2802c4-a4d2-4d8b-9148-e3be6c30e623}">
          <xlrd:rvb i="38"/>
        </ext>
      </extLst>
    </bk>
    <bk>
      <extLst>
        <ext uri="{3e2802c4-a4d2-4d8b-9148-e3be6c30e623}">
          <xlrd:rvb i="39"/>
        </ext>
      </extLst>
    </bk>
  </futureMetadata>
  <cellMetadata count="1">
    <bk>
      <rc t="1" v="0"/>
    </bk>
  </cellMetadata>
  <valueMetadata count="15">
    <bk>
      <rc t="2" v="0"/>
    </bk>
    <bk>
      <rc t="2" v="1"/>
    </bk>
    <bk>
      <rc t="2" v="2"/>
    </bk>
    <bk>
      <rc t="2" v="3"/>
    </bk>
    <bk>
      <rc t="2" v="4"/>
    </bk>
    <bk>
      <rc t="2" v="5"/>
    </bk>
    <bk>
      <rc t="2" v="6"/>
    </bk>
    <bk>
      <rc t="2" v="7"/>
    </bk>
    <bk>
      <rc t="2" v="8"/>
    </bk>
    <bk>
      <rc t="2" v="9"/>
    </bk>
    <bk>
      <rc t="2" v="10"/>
    </bk>
    <bk>
      <rc t="2" v="11"/>
    </bk>
    <bk>
      <rc t="2" v="12"/>
    </bk>
    <bk>
      <rc t="2" v="13"/>
    </bk>
    <bk>
      <rc t="2" v="14"/>
    </bk>
  </valueMetadata>
</metadata>
</file>

<file path=xl/sharedStrings.xml><?xml version="1.0" encoding="utf-8"?>
<sst xmlns="http://schemas.openxmlformats.org/spreadsheetml/2006/main" count="33" uniqueCount="21">
  <si>
    <t>Ticker</t>
  </si>
  <si>
    <t>Shares</t>
  </si>
  <si>
    <t>Total Cost CAD</t>
  </si>
  <si>
    <t>Total Market Value/ Sell Price 
CAD</t>
  </si>
  <si>
    <t>Unrealized Gain(Loss) CAD</t>
  </si>
  <si>
    <t>Cost in 
Asset Currency</t>
  </si>
  <si>
    <t>Current or
Sale Price in 
Asset Currency</t>
  </si>
  <si>
    <t>Unrealized Gain(Loss) %</t>
  </si>
  <si>
    <t>Allocation</t>
  </si>
  <si>
    <t>Status</t>
  </si>
  <si>
    <t>Company</t>
  </si>
  <si>
    <t>Sold</t>
  </si>
  <si>
    <t>Total Contributions</t>
  </si>
  <si>
    <t>Total Gain or Loss</t>
  </si>
  <si>
    <t>Active</t>
  </si>
  <si>
    <t>Total TFSA</t>
  </si>
  <si>
    <t>Watching</t>
  </si>
  <si>
    <t>Cash</t>
  </si>
  <si>
    <t>Total</t>
  </si>
  <si>
    <t>Enter new Symbol here…</t>
  </si>
  <si>
    <t>Today's Change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</si>
</sst>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_-[$$-1009]* #,##0.00_-;\-[$$-1009]* #,##0.00_-;_-[$$-1009]* &quot;-&quot;??_-;_-@_-"/>
    <numFmt numFmtId="165" formatCode="_([$$-409]* #,##0.00_);_([$$-409]* \(#,##0.00\);_([$$-409]* &quot;-&quot;??_);_(@_)"/>
    <numFmt numFmtId="166" formatCode="_(* #,##0_);_(* \(#,##0\);_(* &quot;-&quot;??_);_(@_)"/>
  </numFmts>
  <fonts count="3" x14ac:knownFonts="1">
    <font>
      <sz val="11"/>
      <color theme="1"/>
      <name val="Calibri"/>
      <family val="2"/>
      <scheme val="minor"/>
    </font>
    <font>
      <sz val="11"/>
      <color theme="1"/>
      <name val="Calibri"/>
      <family val="2"/>
      <scheme val="minor"/>
    </font>
    <font>
      <sz val="8"/>
      <name val="Calibri"/>
      <family val="2"/>
      <scheme val="minor"/>
    </font>
  </fonts>
  <fills count="2">
    <fill>
      <patternFill patternType="none"/>
    </fill>
    <fill>
      <patternFill patternType="gray125"/>
    </fill>
  </fills>
  <borders count="9">
    <border>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right/>
      <top/>
      <bottom style="thin">
        <color indexed="64"/>
      </bottom>
      <diagonal/>
    </border>
  </borders>
  <cellStyleXfs count="3">
    <xf numFmtId="0" fontId="0" fillId="0" borderId="0"/>
    <xf numFmtId="9" fontId="1" fillId="0" borderId="0" applyFont="0" applyFill="0" applyBorder="0" applyAlignment="0" applyProtection="0"/>
    <xf numFmtId="43" fontId="1" fillId="0" borderId="0" applyFont="0" applyFill="0" applyBorder="0" applyAlignment="0" applyProtection="0"/>
  </cellStyleXfs>
  <cellXfs count="26">
    <xf numFmtId="0" fontId="0" fillId="0" borderId="0" xfId="0"/>
    <xf numFmtId="0" fontId="0" fillId="0" borderId="0" xfId="0" applyAlignment="1">
      <alignment wrapText="1"/>
    </xf>
    <xf numFmtId="0" fontId="0" fillId="0" borderId="1" xfId="0" applyBorder="1" applyAlignment="1">
      <alignment wrapText="1"/>
    </xf>
    <xf numFmtId="0" fontId="0" fillId="0" borderId="2" xfId="0" applyBorder="1" applyAlignment="1">
      <alignment wrapText="1"/>
    </xf>
    <xf numFmtId="166" fontId="0" fillId="0" borderId="3" xfId="2" applyNumberFormat="1" applyFont="1" applyBorder="1" applyAlignment="1">
      <alignment wrapText="1"/>
    </xf>
    <xf numFmtId="166" fontId="0" fillId="0" borderId="4" xfId="2" applyNumberFormat="1" applyFont="1" applyBorder="1" applyAlignment="1">
      <alignment wrapText="1"/>
    </xf>
    <xf numFmtId="166" fontId="0" fillId="0" borderId="3" xfId="2" applyNumberFormat="1" applyFont="1" applyBorder="1"/>
    <xf numFmtId="166" fontId="0" fillId="0" borderId="4" xfId="2" applyNumberFormat="1" applyFont="1" applyBorder="1"/>
    <xf numFmtId="0" fontId="0" fillId="0" borderId="5" xfId="0" applyBorder="1"/>
    <xf numFmtId="0" fontId="0" fillId="0" borderId="6" xfId="0" applyBorder="1"/>
    <xf numFmtId="0" fontId="0" fillId="0" borderId="5" xfId="0" applyBorder="1" applyAlignment="1">
      <alignment wrapText="1"/>
    </xf>
    <xf numFmtId="0" fontId="0" fillId="0" borderId="6" xfId="0" applyBorder="1" applyAlignment="1">
      <alignment wrapText="1"/>
    </xf>
    <xf numFmtId="0" fontId="0" fillId="0" borderId="3" xfId="0" applyBorder="1" applyAlignment="1">
      <alignment wrapText="1"/>
    </xf>
    <xf numFmtId="165" fontId="0" fillId="0" borderId="4" xfId="0" applyNumberFormat="1" applyBorder="1" applyAlignment="1">
      <alignment wrapText="1"/>
    </xf>
    <xf numFmtId="0" fontId="0" fillId="0" borderId="3" xfId="0" applyBorder="1"/>
    <xf numFmtId="9" fontId="0" fillId="0" borderId="4" xfId="1" applyFont="1" applyBorder="1" applyAlignment="1">
      <alignment wrapText="1"/>
    </xf>
    <xf numFmtId="0" fontId="0" fillId="0" borderId="4" xfId="0" applyBorder="1" applyAlignment="1">
      <alignment wrapText="1"/>
    </xf>
    <xf numFmtId="0" fontId="0" fillId="0" borderId="4" xfId="0" applyBorder="1"/>
    <xf numFmtId="0" fontId="0" fillId="0" borderId="7" xfId="0" applyBorder="1" applyAlignment="1">
      <alignment wrapText="1"/>
    </xf>
    <xf numFmtId="9" fontId="0" fillId="0" borderId="3" xfId="1" applyFont="1" applyBorder="1" applyAlignment="1">
      <alignment wrapText="1"/>
    </xf>
    <xf numFmtId="164" fontId="0" fillId="0" borderId="0" xfId="0" applyNumberFormat="1" applyBorder="1" applyAlignment="1">
      <alignment wrapText="1"/>
    </xf>
    <xf numFmtId="0" fontId="0" fillId="0" borderId="0" xfId="0" applyBorder="1"/>
    <xf numFmtId="10" fontId="0" fillId="0" borderId="4" xfId="0" applyNumberFormat="1" applyBorder="1"/>
    <xf numFmtId="9" fontId="0" fillId="0" borderId="3" xfId="1" applyFont="1" applyBorder="1"/>
    <xf numFmtId="164" fontId="0" fillId="0" borderId="0" xfId="0" applyNumberFormat="1" applyBorder="1"/>
    <xf numFmtId="0" fontId="0" fillId="0" borderId="8" xfId="0" applyBorder="1"/>
  </cellXfs>
  <cellStyles count="3">
    <cellStyle name="Comma" xfId="2" builtinId="3"/>
    <cellStyle name="Normal" xfId="0" builtinId="0"/>
    <cellStyle name="Percent" xfId="1" builtinId="5"/>
  </cellStyles>
  <dxfs count="32">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border diagonalUp="0" diagonalDown="0">
        <left/>
        <right style="thin">
          <color indexed="64"/>
        </right>
        <top/>
        <bottom/>
        <vertical/>
        <horizontal/>
      </border>
    </dxf>
    <dxf>
      <numFmt numFmtId="14" formatCode="0.00%"/>
      <border diagonalUp="0" diagonalDown="0">
        <left/>
        <right style="thin">
          <color indexed="64"/>
        </right>
        <top/>
        <bottom/>
        <vertical/>
        <horizontal/>
      </border>
    </dxf>
    <dxf>
      <numFmt numFmtId="164" formatCode="_-[$$-1009]* #,##0.00_-;\-[$$-1009]* #,##0.00_-;_-[$$-1009]* &quot;-&quot;??_-;_-@_-"/>
    </dxf>
    <dxf>
      <numFmt numFmtId="164" formatCode="_-[$$-1009]* #,##0.00_-;\-[$$-1009]* #,##0.00_-;_-[$$-1009]* &quot;-&quot;??_-;_-@_-"/>
    </dxf>
    <dxf>
      <border diagonalUp="0" diagonalDown="0">
        <left style="thin">
          <color indexed="64"/>
        </left>
        <right/>
        <top/>
        <bottom/>
        <vertical/>
        <horizontal/>
      </border>
    </dxf>
    <dxf>
      <border diagonalUp="0" diagonalDown="0">
        <left style="thin">
          <color indexed="64"/>
        </left>
        <right/>
        <top/>
        <bottom/>
        <vertical/>
        <horizontal/>
      </border>
    </dxf>
    <dxf>
      <border diagonalUp="0" diagonalDown="0">
        <left/>
        <right style="thin">
          <color indexed="64"/>
        </right>
        <top/>
        <bottom/>
        <vertical/>
        <horizontal/>
      </border>
    </dxf>
    <dxf>
      <border diagonalUp="0" diagonalDown="0">
        <left/>
        <right style="thin">
          <color indexed="64"/>
        </right>
        <top/>
        <bottom/>
        <vertical/>
        <horizontal/>
      </border>
    </dxf>
    <dxf>
      <border diagonalUp="0" diagonalDown="0">
        <left style="thin">
          <color indexed="64"/>
        </left>
        <right/>
        <top/>
        <bottom/>
        <vertical/>
        <horizontal/>
      </border>
    </dxf>
    <dxf>
      <numFmt numFmtId="0" formatCode="General"/>
      <border diagonalUp="0" diagonalDown="0">
        <left style="thin">
          <color indexed="64"/>
        </left>
        <right/>
        <top/>
        <bottom/>
        <vertical/>
        <horizontal/>
      </border>
    </dxf>
    <dxf>
      <font>
        <b val="0"/>
        <i val="0"/>
        <strike val="0"/>
        <condense val="0"/>
        <extend val="0"/>
        <outline val="0"/>
        <shadow val="0"/>
        <u val="none"/>
        <vertAlign val="baseline"/>
        <sz val="11"/>
        <color theme="1"/>
        <name val="Calibri"/>
        <family val="2"/>
        <scheme val="minor"/>
      </font>
      <numFmt numFmtId="13" formatCode="0%"/>
      <alignment horizontal="general" vertical="bottom" textRotation="0" wrapText="1" indent="0" justifyLastLine="0" shrinkToFit="0" readingOrder="0"/>
      <border diagonalUp="0" diagonalDown="0">
        <left/>
        <right style="thin">
          <color indexed="64"/>
        </right>
        <top/>
        <bottom/>
        <vertical/>
        <horizontal/>
      </border>
    </dxf>
    <dxf>
      <border diagonalUp="0" diagonalDown="0" outline="0">
        <left/>
        <right style="thin">
          <color indexed="64"/>
        </right>
        <top/>
        <bottom style="thin">
          <color indexed="64"/>
        </bottom>
      </border>
    </dxf>
    <dxf>
      <border diagonalUp="0" diagonalDown="0" outline="0">
        <left style="thin">
          <color indexed="64"/>
        </left>
        <right/>
        <top/>
        <bottom style="thin">
          <color indexed="64"/>
        </bottom>
      </border>
    </dxf>
    <dxf>
      <alignment horizontal="general" vertical="bottom" textRotation="0" wrapText="1" indent="0" justifyLastLine="0" shrinkToFit="0" readingOrder="0"/>
      <border diagonalUp="0" diagonalDown="0" outline="0">
        <left/>
        <right style="thin">
          <color indexed="64"/>
        </right>
        <top/>
        <bottom style="thin">
          <color indexed="64"/>
        </bottom>
      </border>
    </dxf>
    <dxf>
      <alignment horizontal="general" vertical="bottom" textRotation="0" wrapText="1" indent="0" justifyLastLine="0" shrinkToFit="0" readingOrder="0"/>
      <border diagonalUp="0" diagonalDown="0" outline="0">
        <left style="thin">
          <color indexed="64"/>
        </left>
        <right/>
        <top/>
        <bottom style="thin">
          <color indexed="64"/>
        </bottom>
      </border>
    </dxf>
    <dxf>
      <border diagonalUp="0" diagonalDown="0" outline="0">
        <left/>
        <right style="thin">
          <color indexed="64"/>
        </right>
        <top/>
        <bottom style="thin">
          <color indexed="64"/>
        </bottom>
      </border>
    </dxf>
    <dxf>
      <border diagonalUp="0" diagonalDown="0" outline="0">
        <left style="thin">
          <color indexed="64"/>
        </left>
        <right/>
        <top/>
        <bottom style="thin">
          <color indexed="64"/>
        </bottom>
      </border>
    </dxf>
    <dxf>
      <numFmt numFmtId="165" formatCode="_([$$-409]* #,##0.00_);_([$$-409]* \(#,##0.00\);_([$$-409]* &quot;-&quot;??_);_(@_)"/>
      <border diagonalUp="0" diagonalDown="0">
        <left/>
        <right style="thin">
          <color indexed="64"/>
        </right>
        <top/>
        <bottom/>
        <vertical/>
        <horizontal/>
      </border>
    </dxf>
    <dxf>
      <border diagonalUp="0" diagonalDown="0">
        <left style="thin">
          <color indexed="64"/>
        </left>
        <right/>
        <top/>
        <bottom/>
        <vertical/>
        <horizontal/>
      </border>
    </dxf>
    <dxf>
      <numFmt numFmtId="166" formatCode="_(* #,##0_);_(* \(#,##0\);_(* &quot;-&quot;??_);_(@_)"/>
      <alignment horizontal="general" vertical="bottom" textRotation="0" wrapText="1" indent="0" justifyLastLine="0" shrinkToFit="0" readingOrder="0"/>
      <border diagonalUp="0" diagonalDown="0">
        <left style="thin">
          <color indexed="64"/>
        </left>
        <right/>
        <top/>
        <bottom/>
        <vertical/>
        <horizontal/>
      </border>
    </dxf>
    <dxf>
      <numFmt numFmtId="166" formatCode="_(* #,##0_);_(* \(#,##0\);_(* &quot;-&quot;??_);_(@_)"/>
      <border diagonalUp="0" diagonalDown="0">
        <left/>
        <right style="thin">
          <color indexed="64"/>
        </right>
        <top/>
        <bottom/>
        <vertical/>
        <horizontal/>
      </border>
    </dxf>
    <dxf>
      <numFmt numFmtId="166" formatCode="_(* #,##0_);_(* \(#,##0\);_(* &quot;-&quot;??_);_(@_)"/>
      <border diagonalUp="0" diagonalDown="0">
        <left style="thin">
          <color indexed="64"/>
        </left>
        <right/>
        <top/>
        <bottom/>
        <vertical/>
        <horizontal/>
      </border>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alignment horizontal="general" vertical="bottom"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06/relationships/rdRichValueStructure" Target="richData/rdrichvaluestructure.xml"/><Relationship Id="rId13" Type="http://schemas.openxmlformats.org/officeDocument/2006/relationships/calcChain" Target="calcChain.xml"/><Relationship Id="rId3" Type="http://schemas.openxmlformats.org/officeDocument/2006/relationships/theme" Target="theme/theme1.xml"/><Relationship Id="rId7" Type="http://schemas.microsoft.com/office/2017/06/relationships/rdRichValue" Target="richData/rdrichvalue.xml"/><Relationship Id="rId12" Type="http://schemas.microsoft.com/office/2017/06/relationships/rdRichValueTypes" Target="richData/rdRichValueType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eetMetadata" Target="metadata.xml"/><Relationship Id="rId11" Type="http://schemas.microsoft.com/office/2017/06/relationships/rdSupportingPropertyBag" Target="richData/rdsupportingpropertybag.xml"/><Relationship Id="rId5" Type="http://schemas.openxmlformats.org/officeDocument/2006/relationships/sharedStrings" Target="sharedStrings.xml"/><Relationship Id="rId10" Type="http://schemas.microsoft.com/office/2017/06/relationships/rdSupportingPropertyBagStructure" Target="richData/rdsupportingpropertybagstructure.xml"/><Relationship Id="rId4" Type="http://schemas.openxmlformats.org/officeDocument/2006/relationships/styles" Target="styles.xml"/><Relationship Id="rId9" Type="http://schemas.microsoft.com/office/2017/06/relationships/richStyles" Target="richData/richStyles.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https://d.docs.live.net/480029bfedca359f/Documents/Moneyble/Moneyble%20Tracker.xlsb" TargetMode="External"/><Relationship Id="rId1" Type="http://schemas.openxmlformats.org/officeDocument/2006/relationships/externalLinkPath" Target="Moneyble%20Tracker.xlsb"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Entry"/>
      <sheetName val="Transactions"/>
      <sheetName val="Investments"/>
      <sheetName val="Budget 2026"/>
      <sheetName val="Budget 2025"/>
      <sheetName val="Budget 2024"/>
      <sheetName val="Stocks"/>
      <sheetName val="Net Worth"/>
      <sheetName val="Budget"/>
      <sheetName val="RESP"/>
      <sheetName val="Youtube"/>
      <sheetName val="ToDo"/>
      <sheetName val="Setup"/>
      <sheetName val="Import"/>
      <sheetName val="Mapping"/>
      <sheetName val="Salary"/>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types>
    <type name="_imageurl">
      <keyFlags>
        <key name="Blip Identifier">
          <flag name="ShowInCardView" value="0"/>
        </key>
      </keyFlags>
    </type>
    <type name="_linkedentity">
      <keyFlags>
        <key name="%cvi">
          <flag name="ShowInCardView" value="0"/>
          <flag name="ShowInDotNotation" value="0"/>
          <flag name="ShowInAutoComplete" value="0"/>
          <flag name="ExcludeFromCalcComparison" value="1"/>
        </key>
      </keyFlags>
    </type>
    <type name="_linkedentitycore">
      <keyFlags>
        <key name="%EntityServiceId">
          <flag name="ShowInCardView" value="0"/>
          <flag name="ShowInDotNotation" value="0"/>
          <flag name="ShowInAutoComplete" value="0"/>
        </key>
        <key name="%EntitySubDomainId">
          <flag name="ShowInCardView" value="0"/>
          <flag name="ShowInDotNotation" value="0"/>
          <flag name="ShowInAutoComplete" value="0"/>
        </key>
        <key name="%EntityCulture">
          <flag name="ShowInCardView" value="0"/>
          <flag name="ShowInDotNotation" value="0"/>
          <flag name="ShowInAutoComplete" value="0"/>
        </key>
        <key name="%EntityId">
          <flag name="ShowInCardView" value="0"/>
          <flag name="ShowInDotNotation" value="0"/>
          <flag name="ShowInAutoComplete" value="0"/>
        </key>
        <key name="%IsRefreshable">
          <flag name="ShowInCardView" value="0"/>
          <flag name="ShowInDotNotation" value="0"/>
          <flag name="ShowInAutoComplete" value="0"/>
          <flag name="ExcludeFromCalcComparison" value="1"/>
        </key>
        <key name="%ProviderInfo">
          <flag name="ShowInCardView" value="0"/>
          <flag name="ShowInDotNotation" value="0"/>
          <flag name="ShowInAutoComplete" value="0"/>
        </key>
        <key name="%DataProviderExternalLinkLogo">
          <flag name="ShowInCardView" value="0"/>
          <flag name="ShowInDotNotation" value="0"/>
          <flag name="ShowInAutoComplete" value="0"/>
        </key>
        <key name="%DataProviderExternalLink">
          <flag name="ShowInCardView" value="0"/>
          <flag name="ShowInDotNotation" value="0"/>
          <flag name="ShowInAutoComplete" value="0"/>
        </key>
        <key name="%OutdatedReason">
          <flag name="ShowInCardView" value="0"/>
          <flag name="ShowInDotNotation" value="0"/>
          <flag name="ShowInAutoComplete" value="0"/>
          <flag name="ExcludeFromCalcComparison" value="1"/>
        </key>
      </keyFlags>
    </type>
  </types>
</rvTypesInfo>
</file>

<file path=xl/richData/rdrichvalue.xml><?xml version="1.0" encoding="utf-8"?>
<rvData xmlns="http://schemas.microsoft.com/office/spreadsheetml/2017/richdata" count="40">
  <rv s="0">
    <v>https://www.bing.com/financeapi/forcetrigger?t=a1ndww&amp;q=XNAS%3aAMD&amp;form=skydnc</v>
    <v>Learn more on Bing</v>
  </rv>
  <rv s="1">
    <v>en-CA</v>
    <v>a1ndww</v>
    <v>268435456</v>
    <v>1</v>
    <v>Powered by Refinitiv</v>
    <v>0</v>
    <v>ADVANCED MICRO DEVICES, INC. (XNAS:AMD)</v>
    <v>2</v>
    <v>3</v>
    <v>Finance</v>
    <v>4</v>
    <v>469.21499999999997</v>
    <v>107.6671</v>
    <v>2.4121999999999999</v>
    <v>-7.79</v>
    <v>-1.8367999999999999E-2</v>
    <v>USD</v>
    <v>Advanced Micro Devices, Inc. is a global semiconductor company. The Company is focused on high-performance computing and artificial intelligence (AI). Its segments include Data Center, Client and Gaming, and Embedded. Data Center segment includes AI accelerators, microprocessors (CPUs) for servers, graphics processing units (GPUs), accelerated processing units (APUs), data processing units (DPUs), Field Programmable Gate Arrays (FPGAs), and Adaptive system-on-Chip (SoC) products for data centers. Client and Gaming segment includes CPUs, APUs, chipsets for desktops and notebooks, discrete GPUs, and semi-custom SoC products and development services. Embedded segment includes embedded CPUs, APUs, FPGAs, system on modules (SOMs), and Adaptive SoC products. It markets and sells its products under the AMD trademark. Its products include AMD EPYC, AMD Ryzen, AMD Ryzen PRO, Virtex UltraScale+, among others.</v>
    <v>31000</v>
    <v>Nasdaq Stock Market</v>
    <v>XNAS</v>
    <v>XNAS</v>
    <v>2485 Augustine Drive, SANTA CLARA, CA, 95054 US</v>
    <v>438.8</v>
    <v>Semiconductors &amp; Semiconductor Equipment</v>
    <v>Stock</v>
    <v>46160.614449849221</v>
    <v>0</v>
    <v>412.5</v>
    <v>678835502310</v>
    <v>ADVANCED MICRO DEVICES, INC.</v>
    <v>ADVANCED MICRO DEVICES, INC.</v>
    <v>429.6</v>
    <v>138.77459999999999</v>
    <v>424.1</v>
    <v>416.31</v>
    <v>1630601000</v>
    <v>AMD</v>
    <v>ADVANCED MICRO DEVICES, INC. (XNAS:AMD)</v>
    <v>10474127</v>
    <v>44248986</v>
    <v>1969</v>
  </rv>
  <rv s="2">
    <v>1</v>
  </rv>
  <rv s="0">
    <v>https://www.bing.com/financeapi/forcetrigger?t=aayym7&amp;q=XTSE%3aK&amp;form=skydnc</v>
    <v>Learn more on Bing</v>
  </rv>
  <rv s="3">
    <v>en-CA</v>
    <v>aayym7</v>
    <v>268435456</v>
    <v>1</v>
    <v>Powered by Refinitiv</v>
    <v>5</v>
    <v>KINROSS GOLD CORPORATION (XTSE:K)</v>
    <v>2</v>
    <v>6</v>
    <v>Finance</v>
    <v>7</v>
    <v>53.57</v>
    <v>18.53</v>
    <v>1.3542000000000001</v>
    <v>-3.38</v>
    <v>0</v>
    <v>-7.9698000000000005E-2</v>
    <v>0</v>
    <v>CAD</v>
    <v>Kinross Gold Corporation is a gold mining company with operations and projects in the United States, Brazil, Mauritania, Chile and Canada. The Company is engaged in gold mining and related activities, including exploration and acquisition of gold-bearing properties, the extraction and processing of gold-containing ore, and reclamation of gold mining properties. Its operations and projects include Fort Knox, Round Mountain, Bald Mountain, Manh Choh, Paracatu, La Coipa, Tasiast, and the Great Bear project, among others. Fort Knox is an open-pit gold mine located near the city of Fairbanks, Alaska. Round Mountain is an open-pit mine located in Nevada. Paracatu is a cornerstone operation located near the city of Paracatu in Brazil’s Minas Gerais region. The Tasiast mine is an open-pit operation located in northwestern Mauritania. The La Coipa mine is located in the Atacama region in Chile. The Great Bear is a development project in Canada.</v>
    <v>7100</v>
    <v>Toronto Stock Exchange</v>
    <v>XTSE</v>
    <v>XTSE</v>
    <v>25 York Street,, 17th Floor, TORONTO, ON, M5J 2V5 CA</v>
    <v>40.98</v>
    <v>Metals &amp; Mining</v>
    <v>Stock</v>
    <v>46157.833333333336</v>
    <v>3</v>
    <v>38.68</v>
    <v>46606074270</v>
    <v>KINROSS GOLD CORPORATION</v>
    <v>KINROSS GOLD CORPORATION</v>
    <v>40.98</v>
    <v>12.923400000000001</v>
    <v>42.41</v>
    <v>39.03</v>
    <v>39.03</v>
    <v>1194109000</v>
    <v>K</v>
    <v>KINROSS GOLD CORPORATION (XTSE:K)</v>
    <v>2729097</v>
    <v>2955830</v>
    <v>2025</v>
  </rv>
  <rv s="2">
    <v>4</v>
  </rv>
  <rv s="0">
    <v>https://www.bing.com/financeapi/forcetrigger?t=aayf4c&amp;q=XTSE%3aGIL&amp;form=skydnc</v>
    <v>Learn more on Bing</v>
  </rv>
  <rv s="3">
    <v>en-CA</v>
    <v>aayf4c</v>
    <v>268435456</v>
    <v>1</v>
    <v>Powered by Refinitiv</v>
    <v>5</v>
    <v>GILDAN ACTIVEWEAR INC. (XTSE:GIL)</v>
    <v>2</v>
    <v>6</v>
    <v>Finance</v>
    <v>7</v>
    <v>100.44</v>
    <v>62.8</v>
    <v>1.1184000000000001</v>
    <v>-0.69</v>
    <v>0</v>
    <v>-8.8009999999999998E-3</v>
    <v>0</v>
    <v>CAD</v>
    <v>Gildan Activewear Inc. is a manufacturer of everyday basic apparel. Its product offering includes activewear, underwear and socks, sold to a broad range of customers, including wholesale distributors, screenprinters, or embellishers, as well as to retailers that sell to consumers through their physical stores and/or e-commerce platforms and to global lifestyle brand companies. The Company markets its products in North America, Europe, Asia Pacific, and Latin America, under a diversified portfolio of Company-owned brands including Gildan, Hanes, Comfort Colors, American Apparel, ALLPRO, GOLDTOE, Peds, Bali, Playtex, Maidenform, Bonds, as well as Champion which is under an exclusive licensing agreement for the printwear channel in the United States and Canada. It owns and operates vertically integrated, large-scale manufacturing facilities which are primarily located in Central America, the Caribbean, North America, and Bangladesh.</v>
    <v>75000</v>
    <v>Toronto Stock Exchange</v>
    <v>XTSE</v>
    <v>XTSE</v>
    <v>600 Boulevard De Maisonneuve Ouest, 33rd Floor, MONTREAL, QC, H3A 3J2 CA</v>
    <v>78.89</v>
    <v>Textiles &amp; Apparel</v>
    <v>Stock</v>
    <v>46157.833333333336</v>
    <v>6</v>
    <v>77.510000000000005</v>
    <v>14390415509</v>
    <v>GILDAN ACTIVEWEAR INC.</v>
    <v>GILDAN ACTIVEWEAR INC.</v>
    <v>77.66</v>
    <v>32.4056</v>
    <v>78.400000000000006</v>
    <v>77.709999999999994</v>
    <v>77.709999999999994</v>
    <v>185181000</v>
    <v>GIL</v>
    <v>GILDAN ACTIVEWEAR INC. (XTSE:GIL)</v>
    <v>450495</v>
    <v>491860</v>
    <v>1984</v>
  </rv>
  <rv s="2">
    <v>7</v>
  </rv>
  <rv s="0">
    <v>https://www.bing.com/financeapi/forcetrigger?t=bvlqa2&amp;q=XNYS%3aSNOW&amp;form=skydnc</v>
    <v>Learn more on Bing</v>
  </rv>
  <rv s="4">
    <v>en-CA</v>
    <v>bvlqa2</v>
    <v>268435456</v>
    <v>1</v>
    <v>Powered by Refinitiv</v>
    <v>8</v>
    <v>SNOWFLAKE INC. (XNYS:SNOW)</v>
    <v>2</v>
    <v>9</v>
    <v>Finance</v>
    <v>4</v>
    <v>280.67</v>
    <v>118.3</v>
    <v>1.0994999999999999</v>
    <v>4.4800000000000004</v>
    <v>2.8450000000000003E-2</v>
    <v>USD</v>
    <v>Snowflake Inc. is an artificial intelligence (AI) data cloud company. The Company provides a platform which powers the AI data cloud, enabling customers to consolidate data into a single source of truth to drive insights, apply AI to solve business problems, build data applications, and share data and data products. Its cloud-native architecture includes three independently scalable but logically integrated layers across storage, compute, and cloud services. The storage layer ingests massive amounts and varieties of structured, semi-structured, and unstructured data. The compute layer provides dedicated resources to enable users to simultaneously access common data sets for many use cases with minimal latency. The cloud services layer enables users to securely use AI within applications, tools, and processes. Its platform supports a wide range of product categories for customers’ business objectives, including analytics, data engineering, AI, applications and collaboration.</v>
    <v>9060</v>
    <v>New York Stock Exchange</v>
    <v>XNYS</v>
    <v>XNYS</v>
    <v>106 East Babcock Street, Suite 3A, BOZEMAN, MT, 59715 US</v>
    <v>165.04499999999999</v>
    <v>Software &amp; IT Services</v>
    <v>Stock</v>
    <v>46160.614439455472</v>
    <v>9</v>
    <v>155.27000000000001</v>
    <v>55986114999</v>
    <v>SNOWFLAKE INC.</v>
    <v>SNOWFLAKE INC.</v>
    <v>156.5</v>
    <v>157.47</v>
    <v>161.94999999999999</v>
    <v>345700000</v>
    <v>SNOW</v>
    <v>SNOWFLAKE INC. (XNYS:SNOW)</v>
    <v>3293823</v>
    <v>7340977</v>
    <v>2012</v>
  </rv>
  <rv s="2">
    <v>10</v>
  </rv>
  <rv s="0">
    <v>https://www.bing.com/financeapi/forcetrigger?t=c1dbvh&amp;q=XNYS%3aPATH&amp;form=skydnc</v>
    <v>Learn more on Bing</v>
  </rv>
  <rv s="1">
    <v>en-CA</v>
    <v>c1dbvh</v>
    <v>268435456</v>
    <v>1</v>
    <v>Powered by Refinitiv</v>
    <v>0</v>
    <v>UIPATH, INC. (XNYS:PATH)</v>
    <v>2</v>
    <v>3</v>
    <v>Finance</v>
    <v>4</v>
    <v>19.84</v>
    <v>9.2002000000000006</v>
    <v>0.9153</v>
    <v>0.4098</v>
    <v>3.9903000000000001E-2</v>
    <v>USD</v>
    <v>UiPath, Inc. is focused on agentic automation and orchestration, empowering enterprises to harness the full potential of AI agents to autonomously execute and optimize complex business processes. It is focused on building and managing automations, starting with computer vision technology and user interface automation in its initial robotic process automation offering. Its AI-powered UiPath Platform offers a robust set of capabilities that allows its customers to discover opportunities for automation, automate using a digital workforce that seamlessly collaborates with humans, and operate a mission-critical automation program at scale. It enables employees to quickly build automations for both existing and new processes and to automate a range of actions including logging into applications, moving folders, filling in forms, reading emails and others. Its platform allows users to design and combine UI automations, API integrations and AI-based document understanding in a single workflow.</v>
    <v>3981</v>
    <v>New York Stock Exchange</v>
    <v>XNYS</v>
    <v>XNYS</v>
    <v>One Vanderbilt Avenue, 60th Floor, NEW YORK, NY, 10017 US</v>
    <v>10.84</v>
    <v>Software &amp; IT Services</v>
    <v>Stock</v>
    <v>46160.614442395316</v>
    <v>12</v>
    <v>10.0511</v>
    <v>5558231423</v>
    <v>UIPATH, INC.</v>
    <v>UIPATH, INC.</v>
    <v>10.11</v>
    <v>20.5381</v>
    <v>10.27</v>
    <v>10.6798</v>
    <v>520443400</v>
    <v>PATH</v>
    <v>UIPATH, INC. (XNYS:PATH)</v>
    <v>9312403</v>
    <v>27987873</v>
    <v>2015</v>
  </rv>
  <rv s="2">
    <v>13</v>
  </rv>
  <rv s="0">
    <v>https://www.bing.com/financeapi/forcetrigger?t=ab4asm&amp;q=XTSX%3aBRW&amp;form=skydnc</v>
    <v>Learn more on Bing</v>
  </rv>
  <rv s="5">
    <v>en-CA</v>
    <v>ab4asm</v>
    <v>268435456</v>
    <v>1</v>
    <v>Powered by Refinitiv</v>
    <v>10</v>
    <v>BRUNSWICK EXPLORATION INC. (XTSX:BRW)</v>
    <v>2</v>
    <v>11</v>
    <v>Finance</v>
    <v>12</v>
    <v>0.39500000000000002</v>
    <v>0.105</v>
    <v>-0.43969999999999998</v>
    <v>-0.01</v>
    <v>-0.05</v>
    <v>CAD</v>
    <v>Brunswick Exploration Inc. is a Canada-based mineral exploration company. The Company is focused on grassroots exploration for lithium in Canada, a critical metal necessary to global decarbonization and energy transition. The Company is advancing the grassroots lithium property portfolio in Canada, Greenland and Saudi Arabia underpinned by its Mirage project, one of the undeveloped hard-rock lithium. The Company's projects include Greenland Projects, Mirage Project, Anatacau Main Project and Anatacau West Project. Its Greenland Projects include Nuuk License – Ivisaartoq Discovery, Paamiut License, Disko Bay, Uummannaq, Hinksland, Clavering and Hudson Land. The Company's Mirage Project comprises of over 278 claims with a total surface area of 13,839 hectares (staked and optioned claims), located roughly 40 kilometers south of the Trans-Taiga Highway in Quebec’s James Bay region. Its Anatacau Main Project is a highly prospective lithium pegmatite exploration asset located in Quebec.</v>
    <v>TSX Venture Exchange</v>
    <v>XTSX</v>
    <v>XTSX</v>
    <v>1100, Av. des Canadiens-de-Montreal, suite 300, H3B 2S2 CA</v>
    <v>0.2</v>
    <v>Metals &amp; Mining</v>
    <v>Stock</v>
    <v>46157.830995370372</v>
    <v>15</v>
    <v>0.185</v>
    <v>53654499</v>
    <v>BRUNSWICK EXPLORATION INC.</v>
    <v>BRUNSWICK EXPLORATION INC.</v>
    <v>0.2</v>
    <v>0</v>
    <v>0.2</v>
    <v>0.19</v>
    <v>282392100</v>
    <v>BRW</v>
    <v>BRUNSWICK EXPLORATION INC. (XTSX:BRW)</v>
    <v>248330</v>
    <v>296100</v>
    <v>2007</v>
  </rv>
  <rv s="2">
    <v>16</v>
  </rv>
  <rv s="6">
    <v>en-CA</v>
    <v>cczhc7</v>
    <v>268435456</v>
    <v>1</v>
    <v>Powered by Refinitiv</v>
    <v>13</v>
    <v>Desjardins Cdn Equity Idx ETF (XTSE:DMEC)</v>
    <v>14</v>
    <v>15</v>
    <v>Finance</v>
    <v>12</v>
    <v>32.29</v>
    <v>23.82</v>
    <v>-0.4</v>
    <v>-1.2507999999999998E-2</v>
    <v>CAD</v>
    <v>Toronto Stock Exchange</v>
    <v>XTSE</v>
    <v>5.9999999999999995E-4</v>
    <v>31.65</v>
    <v>ETF</v>
    <v>46157.832997685182</v>
    <v>31.5</v>
    <v>1814044505.0999999</v>
    <v>Desjardins Cdn Equity Idx ETF</v>
    <v>31.65</v>
    <v>31.98</v>
    <v>31.58</v>
    <v>DMEC</v>
    <v>Desjardins Cdn Equity Idx ETF (XTSE:DMEC)</v>
    <v>17091</v>
  </rv>
  <rv s="2">
    <v>18</v>
  </rv>
  <rv s="0">
    <v>https://www.bing.com/financeapi/forcetrigger?t=c1g2sm&amp;q=XTSE%3aMDA&amp;form=skydnc</v>
    <v>Learn more on Bing</v>
  </rv>
  <rv s="3">
    <v>en-CA</v>
    <v>c1g2sm</v>
    <v>268435456</v>
    <v>1</v>
    <v>Powered by Refinitiv</v>
    <v>5</v>
    <v>MDA SPACE LTD. (XTSE:MDA)</v>
    <v>2</v>
    <v>6</v>
    <v>Finance</v>
    <v>7</v>
    <v>54.4</v>
    <v>20.85</v>
    <v>0.14860000000000001</v>
    <v>-1.63</v>
    <v>0</v>
    <v>-3.0303E-2</v>
    <v>0</v>
    <v>CAD</v>
    <v>MDA Space Ltd. is a space mission partner that operates in the global space industry. The Company’s expertise spans communications satellites, earth and space observation, and space exploration and infrastructure. It has three business areas: Satellite Systems, Robotics &amp; Space Operations, and Geointelligence. In Satellite Systems, it partners on space communication missions across low earth orbit (LEO), medium earth orbit (MEO), and geosynchronous equatorial orbit (GEO), in addition to providing communication systems for human-rated spacecraft. In its Robotics &amp; Space Operations business, it partners with customers in critical space infrastructure missions. As a Geointelligence mission partner, the Company is an owner, operator, and prime contractor for both earth orbit (EO) and space observation missions, in addition to providing key technologies and products. Its EO business includes the collection, processing and dissemination of earth imagery data from space.</v>
    <v>4000</v>
    <v>Toronto Stock Exchange</v>
    <v>XTSE</v>
    <v>XTSE</v>
    <v>P.O. Box 11017VV, TORONTO, ON, M1E 1N0 CA</v>
    <v>53.17</v>
    <v>Aerospace &amp; Defense</v>
    <v>Stock</v>
    <v>46157.862997685188</v>
    <v>20</v>
    <v>51.17</v>
    <v>7232474304</v>
    <v>MDA SPACE LTD.</v>
    <v>MDA SPACE LTD.</v>
    <v>52.53</v>
    <v>66.867199999999997</v>
    <v>53.79</v>
    <v>52.16</v>
    <v>52.16</v>
    <v>138659400</v>
    <v>MDA</v>
    <v>MDA SPACE LTD. (XTSE:MDA)</v>
    <v>876744</v>
    <v>1089660</v>
    <v>2021</v>
  </rv>
  <rv s="2">
    <v>21</v>
  </rv>
  <rv s="0">
    <v>https://creativecommons.org/licenses/by-sa/3.0</v>
    <v>CC BY-SA 3.0</v>
  </rv>
  <rv s="0">
    <v>http://ru.wikipedia.org/wiki/Enbridge</v>
    <v>Wikipedia</v>
  </rv>
  <rv s="7">
    <v>23</v>
    <v>24</v>
  </rv>
  <rv s="8">
    <v>20</v>
    <v>https://www.bing.com/th?id=AMMS_2dff174a9486b673dc917f30af9876c5&amp;qlt=95</v>
    <v>25</v>
    <v>0</v>
    <v>https://www.bing.com/images/search?form=xlimg&amp;q=enbridge</v>
    <v>Image of Enbridge Inc.</v>
  </rv>
  <rv s="0">
    <v>https://www.bing.com/financeapi/forcetrigger?t=aaxzhw&amp;q=XTSE%3aENB&amp;form=skydnc</v>
    <v>Learn more on Bing</v>
  </rv>
  <rv s="9">
    <v>en-CA</v>
    <v>aaxzhw</v>
    <v>268435456</v>
    <v>1</v>
    <v>Powered by Refinitiv</v>
    <v>16</v>
    <v>Enbridge Inc. (XTSE:ENB)</v>
    <v>18</v>
    <v>19</v>
    <v>Finance</v>
    <v>7</v>
    <v>77.180000000000007</v>
    <v>59.674999999999997</v>
    <v>0.80959999999999999</v>
    <v>0.02</v>
    <v>0</v>
    <v>2.6279999999999999E-4</v>
    <v>0</v>
    <v>CAD</v>
    <v>Enbridge Inc. is an energy transportation and distribution company. The Company's segments include Liquids Pipelines, Gas Transmission, Gas Distribution and Storage, and Renewable Power Generation. Liquids Pipelines consists of pipelines and terminals in Canada and United States that transport and export various grades of crude oil and other liquid hydrocarbons, including the Mainline System, Regional Oil Sands System, Gulf Coast and Mid-Continent, and Other. Gas Transmission consists of its investments in natural gas pipelines and gathering and processing facilities in Canada and United States, including United States Gas Transmission, Canadian Gas Transmission, United States Midstream, and Other. Gas Distribution and Storage consists of its rate-regulated natural gas utility operations in Canada and United States. Renewable Power Generation consists primarily of investments in wind and solar assets, as well as equity interests in geothermal power and power transmission assets.</v>
    <v>14500</v>
    <v>Toronto Stock Exchange</v>
    <v>XTSE</v>
    <v>XTSE</v>
    <v>425-1st Street South West Suite 200, AB, T2P 3L8 CA</v>
    <v>76.27</v>
    <v>26</v>
    <v>Oil &amp; Gas Related Equipment and Services</v>
    <v>Stock</v>
    <v>46157.833333333336</v>
    <v>27</v>
    <v>75.11</v>
    <v>166237315740</v>
    <v>Enbridge Inc.</v>
    <v>Enbridge Inc.</v>
    <v>76.150000000000006</v>
    <v>25.774100000000001</v>
    <v>76.11</v>
    <v>76.13</v>
    <v>76.13</v>
    <v>2183598000</v>
    <v>ENB</v>
    <v>Enbridge Inc. (XTSE:ENB)</v>
    <v>21786434</v>
    <v>13983480</v>
    <v>1987</v>
  </rv>
  <rv s="2">
    <v>28</v>
  </rv>
  <rv s="0">
    <v>https://www.bing.com/financeapi/forcetrigger?t=a1vmf2&amp;q=XNAS%3aINTC&amp;form=skydnc</v>
    <v>Learn more on Bing</v>
  </rv>
  <rv s="1">
    <v>en-CA</v>
    <v>a1vmf2</v>
    <v>268435456</v>
    <v>1</v>
    <v>Powered by Refinitiv</v>
    <v>0</v>
    <v>INTEL CORPORATION (XNAS:INTC)</v>
    <v>2</v>
    <v>3</v>
    <v>Finance</v>
    <v>4</v>
    <v>132.75</v>
    <v>18.965</v>
    <v>2.2010999999999998</v>
    <v>-1.52</v>
    <v>-1.3974E-2</v>
    <v>USD</v>
    <v>Intel Corporation is a global designer and manufacturer of semiconductor products. The Company's segments include Intel Products, Intel Foundry, and All Other. Its Intel Products comprise Client Computing Group (CCG) and Data Center and AI (DCAI). CCG delivers platforms and processors that power PCs and edge devices, enabling enhanced performance, connectivity and user experience for consumer and commercial markets with capabilities that also support retail, industrial robotics and AI ecosystems at the edge. DCAI delivers workload-optimized solutions based upon its x86 architecture for data centers, including CPUs, AI accelerators, NICs, IPUs and custom ASICs, enabling performance and scalability for cloud, enterprise, telecommunication and HPC environments. The Intel Foundry segment comprises technology development, manufacturing and foundry services, developing new semiconductor process technologies and advanced packaging technologies. All Other segments include Mobileye and Other.</v>
    <v>83200</v>
    <v>Nasdaq Stock Market</v>
    <v>XNAS</v>
    <v>XNAS</v>
    <v>2200 Mission College Blvd, Rnb-4-151, SANTA CLARA, CA, 95054 US</v>
    <v>115.53</v>
    <v>Semiconductors &amp; Semiconductor Equipment</v>
    <v>Stock</v>
    <v>46160.614465948434</v>
    <v>30</v>
    <v>106.35</v>
    <v>539038500000</v>
    <v>INTEL CORPORATION</v>
    <v>INTEL CORPORATION</v>
    <v>113.5</v>
    <v>0</v>
    <v>108.77</v>
    <v>107.25</v>
    <v>5026000000</v>
    <v>INTC</v>
    <v>INTEL CORPORATION (XNAS:INTC)</v>
    <v>56384753</v>
    <v>147451250</v>
    <v>1989</v>
  </rv>
  <rv s="2">
    <v>31</v>
  </rv>
  <rv s="0">
    <v>https://www.bing.com/financeapi/forcetrigger?t=a1u3p2&amp;q=XNAS%3aGOOG&amp;form=skydnc</v>
    <v>Learn more on Bing</v>
  </rv>
  <rv s="1">
    <v>en-CA</v>
    <v>a1u3p2</v>
    <v>268435456</v>
    <v>1</v>
    <v>Powered by Refinitiv</v>
    <v>0</v>
    <v>ALPHABET INC. (XNAS:GOOG)</v>
    <v>2</v>
    <v>3</v>
    <v>Finance</v>
    <v>4</v>
    <v>404.44</v>
    <v>163.33000000000001</v>
    <v>1.2638</v>
    <v>7.5</v>
    <v>1.9068000000000002E-2</v>
    <v>USD</v>
    <v>Alphabet Inc. is a holding company. The Company's segments include Google Services, Google Cloud, and Other Bets. The Google Services segment includes products and services such as ads, Android, Chrome, devices, Google Maps, Google Play, Search, and YouTube. The Google Cloud segment includes infrastructure and platform services, collaboration tools, and other services for enterprise customers. Its Other Bets segment is engaged in the sale of healthcare-related services and Internet services. Its Google Cloud provides enterprise-ready cloud services, including Google Cloud Platform and Google Workspace. Google Cloud Platform provides access to solutions such as artificial intelligence (AI) offerings, including its AI infrastructure, Vertex AI platform, and Gemini for Google Cloud; cybersecurity, and data and analytics. Google Workspace includes cloud-based communication and collaboration tools for enterprises, such as Calendar, Gmail, Docs, Drive, and Meet.</v>
    <v>194668</v>
    <v>Nasdaq Stock Market</v>
    <v>XNAS</v>
    <v>XNAS</v>
    <v>1600 Amphitheatre Parkway, MOUNTAIN VIEW, CA, 94043 US</v>
    <v>404.44</v>
    <v>Software &amp; IT Services</v>
    <v>Stock</v>
    <v>46160.614458124997</v>
    <v>33</v>
    <v>390.91</v>
    <v>4856335120000</v>
    <v>ALPHABET INC.</v>
    <v>ALPHABET INC.</v>
    <v>391.71</v>
    <v>30.6112</v>
    <v>393.32</v>
    <v>400.82</v>
    <v>12116000000</v>
    <v>GOOG</v>
    <v>ALPHABET INC. (XNAS:GOOG)</v>
    <v>7146450</v>
    <v>17975573</v>
    <v>2015</v>
  </rv>
  <rv s="2">
    <v>34</v>
  </rv>
  <rv s="10">
    <v>12</v>
    <v>Ticker symbol</v>
    <v>0</v>
  </rv>
  <rv s="11">
    <v>12</v>
    <v>1</v>
  </rv>
  <rv s="10">
    <v>12</v>
    <v>Price</v>
    <v>0</v>
  </rv>
  <rv s="10">
    <v>12</v>
    <v>Change (%)</v>
    <v>0</v>
  </rv>
</rvData>
</file>

<file path=xl/richData/rdrichvaluestructure.xml><?xml version="1.0" encoding="utf-8"?>
<rvStructures xmlns="http://schemas.microsoft.com/office/spreadsheetml/2017/richdata" count="12">
  <s t="_hyperlink">
    <k n="Address" t="s"/>
    <k n="Text" t="s"/>
  </s>
  <s t="_linkedentitycore">
    <k n="%EntityCulture" t="s"/>
    <k n="%EntityId" t="s"/>
    <k n="%EntityServiceId"/>
    <k n="%IsRefreshable" t="b"/>
    <k n="%ProviderInfo" t="s"/>
    <k n="_Display" t="spb"/>
    <k n="_DisplayString" t="s"/>
    <k n="_Flags" t="spb"/>
    <k n="_Format" t="spb"/>
    <k n="_Icon" t="s"/>
    <k n="_SubLabel" t="spb"/>
    <k n="52 week high"/>
    <k n="52 week low"/>
    <k n="Beta"/>
    <k n="Change"/>
    <k n="Change (%)"/>
    <k n="Currency" t="s"/>
    <k n="Description" t="s"/>
    <k n="Employees"/>
    <k n="Exchange" t="s"/>
    <k n="Exchange abbreviation" t="s"/>
    <k n="ExchangeID" t="s"/>
    <k n="Headquarters" t="s"/>
    <k n="High"/>
    <k n="Industry" t="s"/>
    <k n="Instrument type" t="s"/>
    <k n="Last trade time"/>
    <k n="LearnMoreOnLink" t="r"/>
    <k n="Low"/>
    <k n="Market cap"/>
    <k n="Name" t="s"/>
    <k n="Official name" t="s"/>
    <k n="Open"/>
    <k n="P/E"/>
    <k n="Previous close"/>
    <k n="Price"/>
    <k n="Shares outstanding"/>
    <k n="Ticker symbol" t="s"/>
    <k n="UniqueName" t="s"/>
    <k n="Volume"/>
    <k n="Volume average"/>
    <k n="Year incorporated"/>
  </s>
  <s t="_linkedentity">
    <k n="%cvi" t="r"/>
  </s>
  <s t="_linkedentitycore">
    <k n="%EntityCulture" t="s"/>
    <k n="%EntityId" t="s"/>
    <k n="%EntityServiceId"/>
    <k n="%IsRefreshable" t="b"/>
    <k n="%ProviderInfo" t="s"/>
    <k n="_Display" t="spb"/>
    <k n="_DisplayString" t="s"/>
    <k n="_Flags" t="spb"/>
    <k n="_Format" t="spb"/>
    <k n="_Icon" t="s"/>
    <k n="_SubLabel" t="spb"/>
    <k n="52 week high"/>
    <k n="52 week low"/>
    <k n="Beta"/>
    <k n="Change"/>
    <k n="Change % (Extended hours)"/>
    <k n="Change (%)"/>
    <k n="Change (Extended hours)"/>
    <k n="Currency" t="s"/>
    <k n="Description" t="s"/>
    <k n="Employees"/>
    <k n="Exchange" t="s"/>
    <k n="Exchange abbreviation" t="s"/>
    <k n="ExchangeID" t="s"/>
    <k n="Headquarters" t="s"/>
    <k n="High"/>
    <k n="Industry" t="s"/>
    <k n="Instrument type" t="s"/>
    <k n="Last trade time"/>
    <k n="LearnMoreOnLink" t="r"/>
    <k n="Low"/>
    <k n="Market cap"/>
    <k n="Name" t="s"/>
    <k n="Official name" t="s"/>
    <k n="Open"/>
    <k n="P/E"/>
    <k n="Previous close"/>
    <k n="Price"/>
    <k n="Price (Extended hours)"/>
    <k n="Shares outstanding"/>
    <k n="Ticker symbol" t="s"/>
    <k n="UniqueName" t="s"/>
    <k n="Volume"/>
    <k n="Volume average"/>
    <k n="Year incorporated"/>
  </s>
  <s t="_linkedentitycore">
    <k n="%EntityCulture" t="s"/>
    <k n="%EntityId" t="s"/>
    <k n="%EntityServiceId"/>
    <k n="%IsRefreshable" t="b"/>
    <k n="%ProviderInfo" t="s"/>
    <k n="_Display" t="spb"/>
    <k n="_DisplayString" t="s"/>
    <k n="_Flags" t="spb"/>
    <k n="_Format" t="spb"/>
    <k n="_Icon" t="s"/>
    <k n="_SubLabel" t="spb"/>
    <k n="52 week high"/>
    <k n="52 week low"/>
    <k n="Beta"/>
    <k n="Change"/>
    <k n="Change (%)"/>
    <k n="Currency" t="s"/>
    <k n="Description" t="s"/>
    <k n="Employees"/>
    <k n="Exchange" t="s"/>
    <k n="Exchange abbreviation" t="s"/>
    <k n="ExchangeID" t="s"/>
    <k n="Headquarters" t="s"/>
    <k n="High"/>
    <k n="Industry" t="s"/>
    <k n="Instrument type" t="s"/>
    <k n="Last trade time"/>
    <k n="LearnMoreOnLink" t="r"/>
    <k n="Low"/>
    <k n="Market cap"/>
    <k n="Name" t="s"/>
    <k n="Official name" t="s"/>
    <k n="Open"/>
    <k n="Previous close"/>
    <k n="Price"/>
    <k n="Shares outstanding"/>
    <k n="Ticker symbol" t="s"/>
    <k n="UniqueName" t="s"/>
    <k n="Volume"/>
    <k n="Volume average"/>
    <k n="Year incorporated"/>
  </s>
  <s t="_linkedentitycore">
    <k n="%EntityCulture" t="s"/>
    <k n="%EntityId" t="s"/>
    <k n="%EntityServiceId"/>
    <k n="%IsRefreshable" t="b"/>
    <k n="%ProviderInfo" t="s"/>
    <k n="_Display" t="spb"/>
    <k n="_DisplayString" t="s"/>
    <k n="_Flags" t="spb"/>
    <k n="_Format" t="spb"/>
    <k n="_Icon" t="s"/>
    <k n="_SubLabel" t="spb"/>
    <k n="52 week high"/>
    <k n="52 week low"/>
    <k n="Beta"/>
    <k n="Change"/>
    <k n="Change (%)"/>
    <k n="Currency" t="s"/>
    <k n="Description" t="s"/>
    <k n="Exchange" t="s"/>
    <k n="Exchange abbreviation" t="s"/>
    <k n="ExchangeID" t="s"/>
    <k n="Headquarters" t="s"/>
    <k n="High"/>
    <k n="Industry" t="s"/>
    <k n="Instrument type" t="s"/>
    <k n="Last trade time"/>
    <k n="LearnMoreOnLink" t="r"/>
    <k n="Low"/>
    <k n="Market cap"/>
    <k n="Name" t="s"/>
    <k n="Official name" t="s"/>
    <k n="Open"/>
    <k n="P/E"/>
    <k n="Previous close"/>
    <k n="Price"/>
    <k n="Shares outstanding"/>
    <k n="Ticker symbol" t="s"/>
    <k n="UniqueName" t="s"/>
    <k n="Volume"/>
    <k n="Volume average"/>
    <k n="Year incorporated"/>
  </s>
  <s t="_linkedentitycore">
    <k n="%EntityCulture" t="s"/>
    <k n="%EntityId" t="s"/>
    <k n="%EntityServiceId"/>
    <k n="%IsRefreshable" t="b"/>
    <k n="%ProviderInfo" t="s"/>
    <k n="_Display" t="spb"/>
    <k n="_DisplayString" t="s"/>
    <k n="_Flags" t="spb"/>
    <k n="_Format" t="spb"/>
    <k n="_Icon" t="s"/>
    <k n="_SubLabel" t="spb"/>
    <k n="52 week high"/>
    <k n="52 week low"/>
    <k n="Change"/>
    <k n="Change (%)"/>
    <k n="Currency" t="s"/>
    <k n="Exchange" t="s"/>
    <k n="Exchange abbreviation" t="s"/>
    <k n="Expense ratio"/>
    <k n="High"/>
    <k n="Instrument type" t="s"/>
    <k n="Last trade time"/>
    <k n="Low"/>
    <k n="Market cap"/>
    <k n="Name" t="s"/>
    <k n="Open"/>
    <k n="Previous close"/>
    <k n="Price"/>
    <k n="Ticker symbol" t="s"/>
    <k n="UniqueName" t="s"/>
    <k n="Volume"/>
  </s>
  <s t="_sourceattribution">
    <k n="License" t="r"/>
    <k n="Source" t="r"/>
  </s>
  <s t="_imageurl">
    <k n="_Provider" t="spb"/>
    <k n="Address" t="s"/>
    <k n="Attribution" t="r"/>
    <k n="ComputedImage" t="b"/>
    <k n="More Images Address" t="s"/>
    <k n="Text" t="s"/>
  </s>
  <s t="_linkedentitycore">
    <k n="%EntityCulture" t="s"/>
    <k n="%EntityId" t="s"/>
    <k n="%EntityServiceId"/>
    <k n="%IsRefreshable" t="b"/>
    <k n="%ProviderInfo" t="s"/>
    <k n="_Display" t="spb"/>
    <k n="_DisplayString" t="s"/>
    <k n="_Flags" t="spb"/>
    <k n="_Format" t="spb"/>
    <k n="_Icon" t="s"/>
    <k n="_SubLabel" t="spb"/>
    <k n="52 week high"/>
    <k n="52 week low"/>
    <k n="Beta"/>
    <k n="Change"/>
    <k n="Change % (Extended hours)"/>
    <k n="Change (%)"/>
    <k n="Change (Extended hours)"/>
    <k n="Currency" t="s"/>
    <k n="Description" t="s"/>
    <k n="Employees"/>
    <k n="Exchange" t="s"/>
    <k n="Exchange abbreviation" t="s"/>
    <k n="ExchangeID" t="s"/>
    <k n="Headquarters" t="s"/>
    <k n="High"/>
    <k n="Image" t="r"/>
    <k n="Industry" t="s"/>
    <k n="Instrument type" t="s"/>
    <k n="Last trade time"/>
    <k n="LearnMoreOnLink" t="r"/>
    <k n="Low"/>
    <k n="Market cap"/>
    <k n="Name" t="s"/>
    <k n="Official name" t="s"/>
    <k n="Open"/>
    <k n="P/E"/>
    <k n="Previous close"/>
    <k n="Price"/>
    <k n="Price (Extended hours)"/>
    <k n="Shares outstanding"/>
    <k n="Ticker symbol" t="s"/>
    <k n="UniqueName" t="s"/>
    <k n="Volume"/>
    <k n="Volume average"/>
    <k n="Year incorporated"/>
  </s>
  <s t="_error">
    <k n="errorType" t="i"/>
    <k n="field" t="s"/>
    <k n="subType" t="i"/>
  </s>
  <s t="_error">
    <k n="errorType" t="i"/>
    <k n="propagated" t="b"/>
  </s>
</rvStructures>
</file>

<file path=xl/richData/rdsupportingpropertybag.xml><?xml version="1.0" encoding="utf-8"?>
<supportingPropertyBags xmlns="http://schemas.microsoft.com/office/spreadsheetml/2017/richdata2">
  <spbArrays count="6">
    <a count="42">
      <v t="s">%EntityServiceId</v>
      <v t="s">_Format</v>
      <v t="s">%IsRefreshable</v>
      <v t="s">%EntityCulture</v>
      <v t="s">%EntityId</v>
      <v t="s">_Icon</v>
      <v t="s">_Display</v>
      <v t="s">Name</v>
      <v t="s">_SubLabel</v>
      <v t="s">Price</v>
      <v t="s">Exchange</v>
      <v t="s">Official name</v>
      <v t="s">Last trade time</v>
      <v t="s">Ticker symbol</v>
      <v t="s">Exchange abbreviation</v>
      <v t="s">Change</v>
      <v t="s">Change (%)</v>
      <v t="s">Currency</v>
      <v t="s">Previous close</v>
      <v t="s">Open</v>
      <v t="s">High</v>
      <v t="s">Low</v>
      <v t="s">52 week high</v>
      <v t="s">52 week low</v>
      <v t="s">Volume</v>
      <v t="s">Volume average</v>
      <v t="s">Market cap</v>
      <v t="s">Beta</v>
      <v t="s">P/E</v>
      <v t="s">Shares outstanding</v>
      <v t="s">Description</v>
      <v t="s">Employees</v>
      <v t="s">Headquarters</v>
      <v t="s">Industry</v>
      <v t="s">Instrument type</v>
      <v t="s">Year incorporated</v>
      <v t="s">_Flags</v>
      <v t="s">UniqueName</v>
      <v t="s">_DisplayString</v>
      <v t="s">LearnMoreOnLink</v>
      <v t="s">ExchangeID</v>
      <v t="s">%ProviderInfo</v>
    </a>
    <a count="45">
      <v t="s">%EntityServiceId</v>
      <v t="s">_Format</v>
      <v t="s">%IsRefreshable</v>
      <v t="s">%EntityCulture</v>
      <v t="s">%EntityId</v>
      <v t="s">_Icon</v>
      <v t="s">_Display</v>
      <v t="s">Name</v>
      <v t="s">_SubLabel</v>
      <v t="s">Price</v>
      <v t="s">Price (Extended hours)</v>
      <v t="s">Exchange</v>
      <v t="s">Official name</v>
      <v t="s">Last trade time</v>
      <v t="s">Ticker symbol</v>
      <v t="s">Exchange abbreviation</v>
      <v t="s">Change</v>
      <v t="s">Change (Extended hours)</v>
      <v t="s">Change (%)</v>
      <v t="s">Change % (Extended hours)</v>
      <v t="s">Currency</v>
      <v t="s">Previous close</v>
      <v t="s">Open</v>
      <v t="s">High</v>
      <v t="s">Low</v>
      <v t="s">52 week high</v>
      <v t="s">52 week low</v>
      <v t="s">Volume</v>
      <v t="s">Volume average</v>
      <v t="s">Market cap</v>
      <v t="s">Beta</v>
      <v t="s">P/E</v>
      <v t="s">Shares outstanding</v>
      <v t="s">Description</v>
      <v t="s">Employees</v>
      <v t="s">Headquarters</v>
      <v t="s">Industry</v>
      <v t="s">Instrument type</v>
      <v t="s">Year incorporated</v>
      <v t="s">_Flags</v>
      <v t="s">UniqueName</v>
      <v t="s">_DisplayString</v>
      <v t="s">LearnMoreOnLink</v>
      <v t="s">ExchangeID</v>
      <v t="s">%ProviderInfo</v>
    </a>
    <a count="41">
      <v t="s">%EntityServiceId</v>
      <v t="s">_Format</v>
      <v t="s">%IsRefreshable</v>
      <v t="s">%EntityCulture</v>
      <v t="s">%EntityId</v>
      <v t="s">_Icon</v>
      <v t="s">_Display</v>
      <v t="s">Name</v>
      <v t="s">_SubLabel</v>
      <v t="s">Price</v>
      <v t="s">Exchange</v>
      <v t="s">Official name</v>
      <v t="s">Last trade time</v>
      <v t="s">Ticker symbol</v>
      <v t="s">Exchange abbreviation</v>
      <v t="s">Change</v>
      <v t="s">Change (%)</v>
      <v t="s">Currency</v>
      <v t="s">Previous close</v>
      <v t="s">Open</v>
      <v t="s">High</v>
      <v t="s">Low</v>
      <v t="s">52 week high</v>
      <v t="s">52 week low</v>
      <v t="s">Volume</v>
      <v t="s">Volume average</v>
      <v t="s">Market cap</v>
      <v t="s">Beta</v>
      <v t="s">Shares outstanding</v>
      <v t="s">Description</v>
      <v t="s">Employees</v>
      <v t="s">Headquarters</v>
      <v t="s">Industry</v>
      <v t="s">Instrument type</v>
      <v t="s">Year incorporated</v>
      <v t="s">_Flags</v>
      <v t="s">UniqueName</v>
      <v t="s">_DisplayString</v>
      <v t="s">LearnMoreOnLink</v>
      <v t="s">ExchangeID</v>
      <v t="s">%ProviderInfo</v>
    </a>
    <a count="41">
      <v t="s">%EntityServiceId</v>
      <v t="s">_Format</v>
      <v t="s">%IsRefreshable</v>
      <v t="s">%EntityCulture</v>
      <v t="s">%EntityId</v>
      <v t="s">_Icon</v>
      <v t="s">_Display</v>
      <v t="s">Name</v>
      <v t="s">_SubLabel</v>
      <v t="s">Price</v>
      <v t="s">Exchange</v>
      <v t="s">Official name</v>
      <v t="s">Last trade time</v>
      <v t="s">Ticker symbol</v>
      <v t="s">Exchange abbreviation</v>
      <v t="s">Change</v>
      <v t="s">Change (%)</v>
      <v t="s">Currency</v>
      <v t="s">Previous close</v>
      <v t="s">Open</v>
      <v t="s">High</v>
      <v t="s">Low</v>
      <v t="s">52 week high</v>
      <v t="s">52 week low</v>
      <v t="s">Volume</v>
      <v t="s">Volume average</v>
      <v t="s">Market cap</v>
      <v t="s">Beta</v>
      <v t="s">P/E</v>
      <v t="s">Shares outstanding</v>
      <v t="s">Description</v>
      <v t="s">Headquarters</v>
      <v t="s">Industry</v>
      <v t="s">Instrument type</v>
      <v t="s">Year incorporated</v>
      <v t="s">_Flags</v>
      <v t="s">UniqueName</v>
      <v t="s">_DisplayString</v>
      <v t="s">LearnMoreOnLink</v>
      <v t="s">ExchangeID</v>
      <v t="s">%ProviderInfo</v>
    </a>
    <a count="31">
      <v t="s">%EntityServiceId</v>
      <v t="s">_Format</v>
      <v t="s">%IsRefreshable</v>
      <v t="s">%EntityCulture</v>
      <v t="s">%EntityId</v>
      <v t="s">_Icon</v>
      <v t="s">_Display</v>
      <v t="s">Name</v>
      <v t="s">_SubLabel</v>
      <v t="s">Price</v>
      <v t="s">Exchange</v>
      <v t="s">Last trade time</v>
      <v t="s">Ticker symbol</v>
      <v t="s">Exchange abbreviation</v>
      <v t="s">Change</v>
      <v t="s">Expense ratio</v>
      <v t="s">Change (%)</v>
      <v t="s">Currency</v>
      <v t="s">Previous close</v>
      <v t="s">Open</v>
      <v t="s">High</v>
      <v t="s">Low</v>
      <v t="s">52 week high</v>
      <v t="s">52 week low</v>
      <v t="s">Volume</v>
      <v t="s">Market cap</v>
      <v t="s">Instrument type</v>
      <v t="s">_Flags</v>
      <v t="s">UniqueName</v>
      <v t="s">_DisplayString</v>
      <v t="s">%ProviderInfo</v>
    </a>
    <a count="46">
      <v t="s">%EntityServiceId</v>
      <v t="s">_Format</v>
      <v t="s">%IsRefreshable</v>
      <v t="s">%EntityCulture</v>
      <v t="s">%EntityId</v>
      <v t="s">_Icon</v>
      <v t="s">_Display</v>
      <v t="s">Name</v>
      <v t="s">_SubLabel</v>
      <v t="s">Price</v>
      <v t="s">Price (Extended hours)</v>
      <v t="s">Exchange</v>
      <v t="s">Official name</v>
      <v t="s">Last trade time</v>
      <v t="s">Ticker symbol</v>
      <v t="s">Exchange abbreviation</v>
      <v t="s">Change</v>
      <v t="s">Change (Extended hours)</v>
      <v t="s">Change (%)</v>
      <v t="s">Change % (Extended hours)</v>
      <v t="s">Currency</v>
      <v t="s">Previous close</v>
      <v t="s">Open</v>
      <v t="s">High</v>
      <v t="s">Low</v>
      <v t="s">52 week high</v>
      <v t="s">52 week low</v>
      <v t="s">Volume</v>
      <v t="s">Volume average</v>
      <v t="s">Market cap</v>
      <v t="s">Beta</v>
      <v t="s">P/E</v>
      <v t="s">Shares outstanding</v>
      <v t="s">Description</v>
      <v t="s">Employees</v>
      <v t="s">Headquarters</v>
      <v t="s">Industry</v>
      <v t="s">Instrument type</v>
      <v t="s">Year incorporated</v>
      <v t="s">_Flags</v>
      <v t="s">UniqueName</v>
      <v t="s">_DisplayString</v>
      <v t="s">LearnMoreOnLink</v>
      <v t="s">Image</v>
      <v t="s">ExchangeID</v>
      <v t="s">%ProviderInfo</v>
    </a>
  </spbArrays>
  <spbData count="21">
    <spb s="0">
      <v>0</v>
      <v>Name</v>
      <v>LearnMoreOnLink</v>
    </spb>
    <spb s="1">
      <v>0</v>
      <v>0</v>
      <v>0</v>
    </spb>
    <spb s="2">
      <v>1</v>
      <v>1</v>
      <v>1</v>
      <v>1</v>
    </spb>
    <spb s="3">
      <v>1</v>
      <v>2</v>
      <v>2</v>
      <v>1</v>
      <v>3</v>
      <v>1</v>
      <v>1</v>
      <v>1</v>
      <v>4</v>
      <v>4</v>
      <v>5</v>
      <v>6</v>
      <v>1</v>
      <v>1</v>
      <v>1</v>
      <v>4</v>
      <v>7</v>
      <v>8</v>
      <v>9</v>
      <v>4</v>
    </spb>
    <spb s="4">
      <v>Real-Time Nasdaq Last Sale</v>
      <v>from previous close</v>
      <v>from previous close</v>
      <v>Source: Nasdaq Last Sale</v>
      <v>GMT</v>
    </spb>
    <spb s="0">
      <v>1</v>
      <v>Name</v>
      <v>LearnMoreOnLink</v>
    </spb>
    <spb s="5">
      <v>10</v>
      <v>2</v>
      <v>2</v>
      <v>10</v>
      <v>3</v>
      <v>10</v>
      <v>10</v>
      <v>10</v>
      <v>4</v>
      <v>4</v>
      <v>5</v>
      <v>11</v>
      <v>10</v>
      <v>10</v>
      <v>10</v>
      <v>4</v>
      <v>7</v>
      <v>8</v>
      <v>9</v>
      <v>4</v>
      <v>10</v>
      <v>10</v>
      <v>5</v>
    </spb>
    <spb s="6">
      <v>at close</v>
      <v>from previous close</v>
      <v>from previous close</v>
      <v>GMT</v>
      <v>Delayed 20 minutes</v>
      <v>from close</v>
      <v>from close</v>
    </spb>
    <spb s="0">
      <v>2</v>
      <v>Name</v>
      <v>LearnMoreOnLink</v>
    </spb>
    <spb s="7">
      <v>1</v>
      <v>2</v>
      <v>1</v>
      <v>3</v>
      <v>1</v>
      <v>1</v>
      <v>1</v>
      <v>4</v>
      <v>4</v>
      <v>5</v>
      <v>6</v>
      <v>1</v>
      <v>1</v>
      <v>1</v>
      <v>4</v>
      <v>7</v>
      <v>8</v>
      <v>9</v>
      <v>4</v>
    </spb>
    <spb s="0">
      <v>3</v>
      <v>Name</v>
      <v>LearnMoreOnLink</v>
    </spb>
    <spb s="8">
      <v>10</v>
      <v>2</v>
      <v>2</v>
      <v>10</v>
      <v>3</v>
      <v>10</v>
      <v>10</v>
      <v>10</v>
      <v>4</v>
      <v>5</v>
      <v>11</v>
      <v>10</v>
      <v>10</v>
      <v>10</v>
      <v>4</v>
      <v>7</v>
      <v>8</v>
      <v>9</v>
      <v>4</v>
    </spb>
    <spb s="9">
      <v>Delayed 20 minutes</v>
      <v>from previous close</v>
      <v>from previous close</v>
      <v>GMT</v>
    </spb>
    <spb s="10">
      <v>4</v>
      <v>Name</v>
    </spb>
    <spb s="11">
      <v>1</v>
      <v>1</v>
    </spb>
    <spb s="12">
      <v>10</v>
      <v>10</v>
      <v>3</v>
      <v>10</v>
      <v>10</v>
      <v>10</v>
      <v>4</v>
      <v>5</v>
      <v>11</v>
      <v>10</v>
      <v>10</v>
      <v>5</v>
      <v>10</v>
      <v>7</v>
      <v>9</v>
    </spb>
    <spb s="0">
      <v>5</v>
      <v>Name</v>
      <v>LearnMoreOnLink</v>
    </spb>
    <spb s="13">
      <v>0</v>
      <v>0</v>
    </spb>
    <spb s="14">
      <v>17</v>
      <v>1</v>
      <v>1</v>
      <v>1</v>
      <v>1</v>
    </spb>
    <spb s="15">
      <v>10</v>
      <v>2</v>
      <v>2</v>
      <v>10</v>
      <v>3</v>
      <v>10</v>
      <v>12</v>
      <v>10</v>
      <v>10</v>
      <v>4</v>
      <v>4</v>
      <v>5</v>
      <v>11</v>
      <v>10</v>
      <v>10</v>
      <v>10</v>
      <v>4</v>
      <v>7</v>
      <v>8</v>
      <v>9</v>
      <v>4</v>
      <v>10</v>
      <v>10</v>
      <v>5</v>
    </spb>
    <spb s="16">
      <v>Powered by Refinitiv</v>
    </spb>
  </spbData>
</supportingPropertyBags>
</file>

<file path=xl/richData/rdsupportingpropertybagstructure.xml><?xml version="1.0" encoding="utf-8"?>
<spbStructures xmlns="http://schemas.microsoft.com/office/spreadsheetml/2017/richdata2" count="17">
  <s>
    <k n="^Order" t="spba"/>
    <k n="TitleProperty" t="s"/>
    <k n="SubTitleProperty" t="s"/>
  </s>
  <s>
    <k n="ShowInCardView" t="b"/>
    <k n="ShowInDotNotation" t="b"/>
    <k n="ShowInAutoComplete" t="b"/>
  </s>
  <s>
    <k n="ExchangeID" t="spb"/>
    <k n="UniqueName" t="spb"/>
    <k n="`%ProviderInfo" t="spb"/>
    <k n="LearnMoreOnLink" t="spb"/>
  </s>
  <s>
    <k n="Low" t="i"/>
    <k n="P/E" t="i"/>
    <k n="Beta" t="i"/>
    <k n="High" t="i"/>
    <k n="Name" t="i"/>
    <k n="Open" t="i"/>
    <k n="Price" t="i"/>
    <k n="Change" t="i"/>
    <k n="Volume" t="i"/>
    <k n="Employees" t="i"/>
    <k n="Change (%)" t="i"/>
    <k n="Market cap" t="i"/>
    <k n="52 week low" t="i"/>
    <k n="52 week high" t="i"/>
    <k n="Previous close" t="i"/>
    <k n="Volume average" t="i"/>
    <k n="Last trade time" t="i"/>
    <k n="Year incorporated" t="i"/>
    <k n="`%EntityServiceId" t="i"/>
    <k n="Shares outstanding" t="i"/>
  </s>
  <s>
    <k n="Price" t="s"/>
    <k n="Change" t="s"/>
    <k n="Change (%)" t="s"/>
    <k n="ExchangeID" t="s"/>
    <k n="Last trade time" t="s"/>
  </s>
  <s>
    <k n="Low" t="i"/>
    <k n="P/E" t="i"/>
    <k n="Beta" t="i"/>
    <k n="High" t="i"/>
    <k n="Name" t="i"/>
    <k n="Open" t="i"/>
    <k n="Price" t="i"/>
    <k n="Change" t="i"/>
    <k n="Volume" t="i"/>
    <k n="Employees" t="i"/>
    <k n="Change (%)" t="i"/>
    <k n="Market cap" t="i"/>
    <k n="52 week low" t="i"/>
    <k n="52 week high" t="i"/>
    <k n="Previous close" t="i"/>
    <k n="Volume average" t="i"/>
    <k n="Last trade time" t="i"/>
    <k n="Year incorporated" t="i"/>
    <k n="`%EntityServiceId" t="i"/>
    <k n="Shares outstanding" t="i"/>
    <k n="Price (Extended hours)" t="i"/>
    <k n="Change (Extended hours)" t="i"/>
    <k n="Change % (Extended hours)" t="i"/>
  </s>
  <s>
    <k n="Price" t="s"/>
    <k n="Change" t="s"/>
    <k n="Change (%)" t="s"/>
    <k n="Last trade time" t="s"/>
    <k n="Price (Extended hours)" t="s"/>
    <k n="Change (Extended hours)" t="s"/>
    <k n="Change % (Extended hours)" t="s"/>
  </s>
  <s>
    <k n="Low" t="i"/>
    <k n="Beta" t="i"/>
    <k n="High" t="i"/>
    <k n="Name" t="i"/>
    <k n="Open" t="i"/>
    <k n="Price" t="i"/>
    <k n="Change" t="i"/>
    <k n="Volume" t="i"/>
    <k n="Employees" t="i"/>
    <k n="Change (%)" t="i"/>
    <k n="Market cap" t="i"/>
    <k n="52 week low" t="i"/>
    <k n="52 week high" t="i"/>
    <k n="Previous close" t="i"/>
    <k n="Volume average" t="i"/>
    <k n="Last trade time" t="i"/>
    <k n="Year incorporated" t="i"/>
    <k n="`%EntityServiceId" t="i"/>
    <k n="Shares outstanding" t="i"/>
  </s>
  <s>
    <k n="Low" t="i"/>
    <k n="P/E" t="i"/>
    <k n="Beta" t="i"/>
    <k n="High" t="i"/>
    <k n="Name" t="i"/>
    <k n="Open" t="i"/>
    <k n="Price" t="i"/>
    <k n="Change" t="i"/>
    <k n="Volume" t="i"/>
    <k n="Change (%)" t="i"/>
    <k n="Market cap" t="i"/>
    <k n="52 week low" t="i"/>
    <k n="52 week high" t="i"/>
    <k n="Previous close" t="i"/>
    <k n="Volume average" t="i"/>
    <k n="Last trade time" t="i"/>
    <k n="Year incorporated" t="i"/>
    <k n="`%EntityServiceId" t="i"/>
    <k n="Shares outstanding" t="i"/>
  </s>
  <s>
    <k n="Price" t="s"/>
    <k n="Change" t="s"/>
    <k n="Change (%)" t="s"/>
    <k n="Last trade time" t="s"/>
  </s>
  <s>
    <k n="^Order" t="spba"/>
    <k n="TitleProperty" t="s"/>
  </s>
  <s>
    <k n="UniqueName" t="spb"/>
    <k n="`%ProviderInfo" t="spb"/>
  </s>
  <s>
    <k n="Low" t="i"/>
    <k n="High" t="i"/>
    <k n="Name" t="i"/>
    <k n="Open" t="i"/>
    <k n="Price" t="i"/>
    <k n="Change" t="i"/>
    <k n="Volume" t="i"/>
    <k n="Change (%)" t="i"/>
    <k n="Market cap" t="i"/>
    <k n="52 week low" t="i"/>
    <k n="52 week high" t="i"/>
    <k n="Expense ratio" t="i"/>
    <k n="Previous close" t="i"/>
    <k n="Last trade time" t="i"/>
    <k n="`%EntityServiceId" t="i"/>
  </s>
  <s>
    <k n="ShowInDotNotation" t="b"/>
    <k n="ShowInAutoComplete" t="b"/>
  </s>
  <s>
    <k n="Image" t="spb"/>
    <k n="ExchangeID" t="spb"/>
    <k n="UniqueName" t="spb"/>
    <k n="`%ProviderInfo" t="spb"/>
    <k n="LearnMoreOnLink" t="spb"/>
  </s>
  <s>
    <k n="Low" t="i"/>
    <k n="P/E" t="i"/>
    <k n="Beta" t="i"/>
    <k n="High" t="i"/>
    <k n="Name" t="i"/>
    <k n="Open" t="i"/>
    <k n="Image" t="i"/>
    <k n="Price" t="i"/>
    <k n="Change" t="i"/>
    <k n="Volume" t="i"/>
    <k n="Employees" t="i"/>
    <k n="Change (%)" t="i"/>
    <k n="Market cap" t="i"/>
    <k n="52 week low" t="i"/>
    <k n="52 week high" t="i"/>
    <k n="Previous close" t="i"/>
    <k n="Volume average" t="i"/>
    <k n="Last trade time" t="i"/>
    <k n="Year incorporated" t="i"/>
    <k n="`%EntityServiceId" t="i"/>
    <k n="Shares outstanding" t="i"/>
    <k n="Price (Extended hours)" t="i"/>
    <k n="Change (Extended hours)" t="i"/>
    <k n="Change % (Extended hours)" t="i"/>
  </s>
  <s>
    <k n="name" t="s"/>
  </s>
</spbStructures>
</file>

<file path=xl/richData/richStyles.xml><?xml version="1.0" encoding="utf-8"?>
<richStyleSheet xmlns="http://schemas.microsoft.com/office/spreadsheetml/2017/richdata2" xmlns:mc="http://schemas.openxmlformats.org/markup-compatibility/2006" xmlns:x="http://schemas.openxmlformats.org/spreadsheetml/2006/main" mc:Ignorable="x">
  <dxfs count="7">
    <x:dxf>
      <x:numFmt numFmtId="0" formatCode="General"/>
    </x:dxf>
    <x:dxf>
      <x:numFmt numFmtId="4" formatCode="#,##0.00"/>
    </x:dxf>
    <x:dxf>
      <x:numFmt numFmtId="3" formatCode="#,##0"/>
    </x:dxf>
    <x:dxf>
      <x:numFmt numFmtId="14" formatCode="0.00%"/>
    </x:dxf>
    <x:dxf>
      <x:numFmt numFmtId="27" formatCode="m/d/yyyy\ h:mm"/>
    </x:dxf>
    <x:dxf>
      <x:numFmt numFmtId="1" formatCode="0"/>
    </x:dxf>
    <x:dxf>
      <x:numFmt numFmtId="2" formatCode="0.00"/>
    </x:dxf>
  </dxfs>
  <richProperties>
    <rPr n="NumberFormat" t="s"/>
    <rPr n="IsTitleField" t="b"/>
    <rPr n="IsHeroField" t="b"/>
  </richProperties>
  <richStyles>
    <rSty dxfid="0">
      <rpv i="0">_([$$-en-US]* #,##0.00_);_([$$-en-US]* (#,##0.00);_([$$-en-US]* "-"??_);_(@_)</rpv>
    </rSty>
    <rSty dxfid="1">
      <rpv i="0">#,##0.00</rpv>
    </rSty>
    <rSty>
      <rpv i="1">1</rpv>
    </rSty>
    <rSty dxfid="2">
      <rpv i="0">#,##0</rpv>
    </rSty>
    <rSty dxfid="3"/>
    <rSty dxfid="0">
      <rpv i="0">_([$$-en-US]* #,##0_);_([$$-en-US]* (#,##0);_([$$-en-US]* "-"_);_(@_)</rpv>
    </rSty>
    <rSty dxfid="4"/>
    <rSty dxfid="5">
      <rpv i="0">0</rpv>
    </rSty>
    <rSty dxfid="6">
      <rpv i="0">0.00</rpv>
    </rSty>
    <rSty dxfid="0">
      <rpv i="0">_-[$$-en-CA]* #,##0.00_-;-[$$-en-CA]* #,##0.00_-;_-[$$-en-CA]* "-"??_-;_-@_-</rpv>
    </rSty>
    <rSty dxfid="0">
      <rpv i="0">_-[$$-en-CA]* #,##0_-;-[$$-en-CA]* #,##0_-;_-[$$-en-CA]* "-"_-;_-@_-</rpv>
    </rSty>
    <rSty>
      <rpv i="2">1</rpv>
    </rSty>
  </richStyles>
</richStyleShee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4E19451-58F7-4AF5-931A-A00F8733DFA4}" name="Table8" displayName="Table8" ref="A1:L16" totalsRowCount="1" headerRowDxfId="31">
  <autoFilter ref="A1:L15" xr:uid="{77092555-6F7A-43C8-B3DE-175D2B404D02}"/>
  <tableColumns count="12">
    <tableColumn id="1" xr3:uid="{304207EC-9F07-4A05-AD4C-58335BD6582D}" name="Ticker" totalsRowLabel="Total" dataDxfId="13" totalsRowDxfId="12">
      <calculatedColumnFormula array="1">_FV(Table8[[#This Row],[Company]],"Ticker symbol",TRUE)</calculatedColumnFormula>
    </tableColumn>
    <tableColumn id="2" xr3:uid="{E751A4B0-329F-4695-9C08-319441203A2A}" name="Shares" dataDxfId="11" totalsRowDxfId="10"/>
    <tableColumn id="3" xr3:uid="{7DC03406-CA68-4C9D-80EE-E150B45F9D7F}" name="Total Cost CAD" totalsRowFunction="custom" dataDxfId="25" totalsRowDxfId="20" dataCellStyle="Comma">
      <calculatedColumnFormula>ROUND(Table8[[#This Row],[Cost in 
Asset Currency]]*Table8[[#This Row],[Shares]]+10,0)</calculatedColumnFormula>
      <totalsRowFormula>SUMIF(Table8[Status],"Active",Table8[Total Cost CAD])</totalsRowFormula>
    </tableColumn>
    <tableColumn id="8" xr3:uid="{BCD4D588-9892-45FC-B9C4-DBD141E328B4}" name="Total Market Value/ Sell Price _x000a_CAD" totalsRowFunction="custom" dataDxfId="24" totalsRowDxfId="19" dataCellStyle="Comma">
      <calculatedColumnFormula>ROUND(Table8[[#This Row],[Current or
Sale Price in 
Asset Currency]]*Table8[[#This Row],[Shares]]-10,0)</calculatedColumnFormula>
      <totalsRowFormula>SUMIF(Table8[Status],"Active",Table8[Total Market Value/ Sell Price 
CAD])</totalsRowFormula>
    </tableColumn>
    <tableColumn id="7" xr3:uid="{7C5D368B-2282-4530-9D02-31E50A9E65E2}" name="Unrealized Gain(Loss) CAD" totalsRowFunction="custom" dataDxfId="23" totalsRowDxfId="18" dataCellStyle="Comma">
      <calculatedColumnFormula>IF(Table8[[#This Row],[Status]]="Watching",0,Table8[[#This Row],[Total Market Value/ Sell Price 
CAD]]-Table8[[#This Row],[Total Cost CAD]])</calculatedColumnFormula>
      <totalsRowFormula>SUMIF(Table8[Status],"Active",Table8[Unrealized Gain(Loss) CAD])+SUMIF(Table8[Status],"Sold",Table8[Unrealized Gain(Loss) CAD])</totalsRowFormula>
    </tableColumn>
    <tableColumn id="14" xr3:uid="{56BB949F-88FB-4B89-AE7D-CB1931313321}" name="Unrealized Gain(Loss) %" dataDxfId="14" totalsRowDxfId="17" dataCellStyle="Percent">
      <calculatedColumnFormula>IF(Table8[[#This Row],[Status]]="Watching",0,Table8[[#This Row],[Total Market Value/ Sell Price 
CAD]]/Table8[[#This Row],[Total Cost CAD]]-1)</calculatedColumnFormula>
    </tableColumn>
    <tableColumn id="4" xr3:uid="{22E2E55E-6345-4AE9-BD10-6BFF129530B9}" name="Cost in _x000a_Asset Currency" dataDxfId="22" totalsRowDxfId="16"/>
    <tableColumn id="5" xr3:uid="{1B0C39A4-74BA-4B66-8411-BAAFA5BA6F95}" name="Current or_x000a_Sale Price in _x000a_Asset Currency" dataDxfId="21" totalsRowDxfId="15">
      <calculatedColumnFormula array="1">_FV(Table8[[#This Row],[Company]],"Price")</calculatedColumnFormula>
    </tableColumn>
    <tableColumn id="9" xr3:uid="{1F9451DD-9C5F-4679-8DD2-411558B64996}" name="Allocation" dataDxfId="9" totalsRowDxfId="8" dataCellStyle="Percent">
      <calculatedColumnFormula>Table8[[#This Row],[Total Market Value/ Sell Price 
CAD]]/Table8[[#Totals],[Total Market Value/ Sell Price 
CAD]]</calculatedColumnFormula>
    </tableColumn>
    <tableColumn id="10" xr3:uid="{C2EADE2C-1F2E-42DA-BFA4-FABBC002A9F4}" name="Status" dataDxfId="7"/>
    <tableColumn id="12" xr3:uid="{06D65406-27C3-4C0A-96A9-F5D902E0ACED}" name="Company" dataDxfId="6"/>
    <tableColumn id="6" xr3:uid="{521EEF0D-1A80-4E7B-AA49-9048EBEFA916}" name="Today's Change %" dataDxfId="5" totalsRowDxfId="4">
      <calculatedColumnFormula array="1">_FV(Table8[[#This Row],[Company]],"Change (%)",TRUE)</calculatedColumnFormula>
    </tableColumn>
  </tableColumns>
  <tableStyleInfo name="TableStyleLight2" showFirstColumn="0" showLastColumn="0" showRowStripes="0"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162121-CF1B-47B3-92DB-D2E118D5EA93}">
  <sheetPr>
    <tabColor rgb="FFCCFFCC"/>
  </sheetPr>
  <dimension ref="A1:O16"/>
  <sheetViews>
    <sheetView tabSelected="1" workbookViewId="0">
      <selection activeCell="O4" sqref="O4"/>
    </sheetView>
  </sheetViews>
  <sheetFormatPr defaultRowHeight="14.4" x14ac:dyDescent="0.3"/>
  <cols>
    <col min="1" max="1" width="6.6640625" customWidth="1"/>
    <col min="3" max="3" width="11.5546875" customWidth="1"/>
    <col min="4" max="4" width="12.21875" customWidth="1"/>
    <col min="5" max="5" width="11" customWidth="1"/>
    <col min="6" max="6" width="10.77734375" customWidth="1"/>
    <col min="7" max="8" width="11.33203125" customWidth="1"/>
    <col min="9" max="9" width="9.88671875" customWidth="1"/>
    <col min="10" max="10" width="10.77734375" customWidth="1"/>
    <col min="11" max="11" width="41.33203125" customWidth="1"/>
    <col min="12" max="12" width="7.77734375" customWidth="1"/>
    <col min="13" max="13" width="7.88671875" customWidth="1"/>
    <col min="14" max="14" width="16.77734375" bestFit="1" customWidth="1"/>
    <col min="16" max="16" width="16.77734375" bestFit="1" customWidth="1"/>
  </cols>
  <sheetData>
    <row r="1" spans="1:15" s="1" customFormat="1" ht="57.6" x14ac:dyDescent="0.3">
      <c r="A1" s="2" t="s">
        <v>0</v>
      </c>
      <c r="B1" s="3" t="s">
        <v>1</v>
      </c>
      <c r="C1" s="2" t="s">
        <v>2</v>
      </c>
      <c r="D1" s="3" t="s">
        <v>3</v>
      </c>
      <c r="E1" s="2" t="s">
        <v>4</v>
      </c>
      <c r="F1" s="3" t="s">
        <v>7</v>
      </c>
      <c r="G1" s="2" t="s">
        <v>5</v>
      </c>
      <c r="H1" s="3" t="s">
        <v>6</v>
      </c>
      <c r="I1" s="2" t="s">
        <v>8</v>
      </c>
      <c r="J1" s="18" t="s">
        <v>9</v>
      </c>
      <c r="K1" s="18" t="s">
        <v>10</v>
      </c>
      <c r="L1" s="3" t="s">
        <v>20</v>
      </c>
    </row>
    <row r="2" spans="1:15" x14ac:dyDescent="0.3">
      <c r="A2" s="14" t="str" cm="1">
        <f t="array" aca="1" ref="A2" ca="1">_FV(Table8[[#This Row],[Company]],"Ticker symbol",TRUE)</f>
        <v>AMD</v>
      </c>
      <c r="B2" s="16">
        <v>29</v>
      </c>
      <c r="C2" s="4">
        <f>ROUND(Table8[[#This Row],[Cost in 
Asset Currency]]*Table8[[#This Row],[Shares]]*1.355+10,0)</f>
        <v>5000</v>
      </c>
      <c r="D2" s="5">
        <f>ROUND(Table8[[#This Row],[Current or
Sale Price in 
Asset Currency]]*Table8[[#This Row],[Shares]]*1.41+20,0)</f>
        <v>5785</v>
      </c>
      <c r="E2" s="4">
        <f>IF(Table8[[#This Row],[Status]]="Watching",0,Table8[[#This Row],[Total Market Value/ Sell Price 
CAD]]-Table8[[#This Row],[Total Cost CAD]])</f>
        <v>785</v>
      </c>
      <c r="F2" s="15">
        <f>IF(Table8[[#This Row],[Status]]="Watching",0,Table8[[#This Row],[Total Market Value/ Sell Price 
CAD]]/Table8[[#This Row],[Total Cost CAD]]-1)</f>
        <v>0.15700000000000003</v>
      </c>
      <c r="G2" s="12">
        <v>127</v>
      </c>
      <c r="H2" s="13">
        <v>141</v>
      </c>
      <c r="I2" s="19"/>
      <c r="J2" s="20" t="s">
        <v>11</v>
      </c>
      <c r="K2" s="21" t="e" vm="1">
        <v>#VALUE!</v>
      </c>
      <c r="L2" s="22" cm="1">
        <f t="array" aca="1" ref="L2" ca="1">_FV(Table8[[#This Row],[Company]],"Change (%)",TRUE)</f>
        <v>-1.8367999999999999E-2</v>
      </c>
      <c r="N2" t="s">
        <v>12</v>
      </c>
      <c r="O2">
        <f>5000+8000+1500+1500-800+500+500+30000</f>
        <v>46200</v>
      </c>
    </row>
    <row r="3" spans="1:15" x14ac:dyDescent="0.3">
      <c r="A3" s="14" t="str" cm="1">
        <f t="array" aca="1" ref="A3" ca="1">_FV(Table8[[#This Row],[Company]],"Ticker symbol",TRUE)</f>
        <v>AMD</v>
      </c>
      <c r="B3" s="16">
        <v>35</v>
      </c>
      <c r="C3" s="4">
        <f>ROUND(Table8[[#This Row],[Cost in 
Asset Currency]]*Table8[[#This Row],[Shares]]*1.355+10,0)</f>
        <v>5412</v>
      </c>
      <c r="D3" s="5">
        <f>ROUND(Table8[[#This Row],[Current or
Sale Price in 
Asset Currency]]*Table8[[#This Row],[Shares]]*1.35+10,0)</f>
        <v>10547</v>
      </c>
      <c r="E3" s="4">
        <f>IF(Table8[[#This Row],[Status]]="Watching",0,Table8[[#This Row],[Total Market Value/ Sell Price 
CAD]]-Table8[[#This Row],[Total Cost CAD]])</f>
        <v>5135</v>
      </c>
      <c r="F3" s="15">
        <f>IF(Table8[[#This Row],[Status]]="Watching",0,Table8[[#This Row],[Total Market Value/ Sell Price 
CAD]]/Table8[[#This Row],[Total Cost CAD]]-1)</f>
        <v>0.94881744271988167</v>
      </c>
      <c r="G3" s="12">
        <v>113.9</v>
      </c>
      <c r="H3" s="13">
        <v>223</v>
      </c>
      <c r="I3" s="19"/>
      <c r="J3" s="20" t="s">
        <v>11</v>
      </c>
      <c r="K3" s="21" t="e" vm="1">
        <v>#VALUE!</v>
      </c>
      <c r="L3" s="22" cm="1">
        <f t="array" aca="1" ref="L3" ca="1">_FV(Table8[[#This Row],[Company]],"Change (%)",TRUE)</f>
        <v>-1.8367999999999999E-2</v>
      </c>
      <c r="N3" t="s">
        <v>13</v>
      </c>
      <c r="O3">
        <f>O4-O2</f>
        <v>750</v>
      </c>
    </row>
    <row r="4" spans="1:15" x14ac:dyDescent="0.3">
      <c r="A4" s="14" t="str" cm="1">
        <f t="array" aca="1" ref="A4" ca="1">_FV(Table8[[#This Row],[Company]],"Ticker symbol",TRUE)</f>
        <v>K</v>
      </c>
      <c r="B4" s="17">
        <v>200</v>
      </c>
      <c r="C4" s="6">
        <f>ROUND(Table8[[#This Row],[Cost in 
Asset Currency]]*Table8[[#This Row],[Shares]]+10,0)</f>
        <v>10170</v>
      </c>
      <c r="D4" s="5">
        <f ca="1">ROUND(Table8[[#This Row],[Current or
Sale Price in 
Asset Currency]]*Table8[[#This Row],[Shares]]-10,0)</f>
        <v>7796</v>
      </c>
      <c r="E4" s="4">
        <f ca="1">IF(Table8[[#This Row],[Status]]="Watching",0,Table8[[#This Row],[Total Market Value/ Sell Price 
CAD]]-Table8[[#This Row],[Total Cost CAD]])</f>
        <v>-2374</v>
      </c>
      <c r="F4" s="15">
        <f ca="1">IF(Table8[[#This Row],[Status]]="Watching",0,Table8[[#This Row],[Total Market Value/ Sell Price 
CAD]]/Table8[[#This Row],[Total Cost CAD]]-1)</f>
        <v>-0.23343166175024577</v>
      </c>
      <c r="G4" s="14">
        <v>50.8</v>
      </c>
      <c r="H4" s="13" cm="1">
        <f t="array" aca="1" ref="H4" ca="1">_FV(Table8[[#This Row],[Company]],"Price")</f>
        <v>39.03</v>
      </c>
      <c r="I4" s="23">
        <f ca="1">Table8[[#This Row],[Total Market Value/ Sell Price 
CAD]]/Table8[[#Totals],[Total Market Value/ Sell Price 
CAD]]</f>
        <v>0.16674152497059139</v>
      </c>
      <c r="J4" s="24" t="s">
        <v>14</v>
      </c>
      <c r="K4" s="21" t="e" vm="2">
        <v>#VALUE!</v>
      </c>
      <c r="L4" s="22" cm="1">
        <f t="array" aca="1" ref="L4" ca="1">_FV(Table8[[#This Row],[Company]],"Change (%)",TRUE)</f>
        <v>-7.9698000000000005E-2</v>
      </c>
      <c r="N4" t="s">
        <v>15</v>
      </c>
      <c r="O4">
        <v>46950</v>
      </c>
    </row>
    <row r="5" spans="1:15" x14ac:dyDescent="0.3">
      <c r="A5" s="14" t="str" cm="1">
        <f t="array" aca="1" ref="A5" ca="1">_FV(Table8[[#This Row],[Company]],"Ticker symbol",TRUE)</f>
        <v>GIL</v>
      </c>
      <c r="B5" s="17">
        <f>30+13</f>
        <v>43</v>
      </c>
      <c r="C5" s="6">
        <f>ROUND(Table8[[#This Row],[Cost in 
Asset Currency]]*Table8[[#This Row],[Shares]]+10,0)</f>
        <v>3579</v>
      </c>
      <c r="D5" s="5">
        <f ca="1">ROUND(Table8[[#This Row],[Current or
Sale Price in 
Asset Currency]]*Table8[[#This Row],[Shares]]-10,0)</f>
        <v>3332</v>
      </c>
      <c r="E5" s="4">
        <f ca="1">IF(Table8[[#This Row],[Status]]="Watching",0,Table8[[#This Row],[Total Market Value/ Sell Price 
CAD]]-Table8[[#This Row],[Total Cost CAD]])</f>
        <v>-247</v>
      </c>
      <c r="F5" s="15">
        <f ca="1">IF(Table8[[#This Row],[Status]]="Watching",0,Table8[[#This Row],[Total Market Value/ Sell Price 
CAD]]/Table8[[#This Row],[Total Cost CAD]]-1)</f>
        <v>-6.9013690975132769E-2</v>
      </c>
      <c r="G5" s="14">
        <f>ROUND((84.98*30+78.4*13)/43,2)</f>
        <v>82.99</v>
      </c>
      <c r="H5" s="13" cm="1">
        <f t="array" aca="1" ref="H5" ca="1">_FV(Table8[[#This Row],[Company]],"Price")</f>
        <v>77.709999999999994</v>
      </c>
      <c r="I5" s="23">
        <f ca="1">Table8[[#This Row],[Total Market Value/ Sell Price 
CAD]]/Table8[[#Totals],[Total Market Value/ Sell Price 
CAD]]</f>
        <v>7.1265105336327669E-2</v>
      </c>
      <c r="J5" s="24" t="s">
        <v>14</v>
      </c>
      <c r="K5" s="21" t="e" vm="3">
        <v>#VALUE!</v>
      </c>
      <c r="L5" s="22" cm="1">
        <f t="array" aca="1" ref="L5" ca="1">_FV(Table8[[#This Row],[Company]],"Change (%)",TRUE)</f>
        <v>-8.8009999999999998E-3</v>
      </c>
    </row>
    <row r="6" spans="1:15" x14ac:dyDescent="0.3">
      <c r="A6" s="14" t="str" cm="1">
        <f t="array" aca="1" ref="A6" ca="1">_FV(Table8[[#This Row],[Company]],"Ticker symbol",TRUE)</f>
        <v>SNOW</v>
      </c>
      <c r="B6" s="17">
        <v>15</v>
      </c>
      <c r="C6" s="4">
        <f>ROUND(Table8[[#This Row],[Cost in 
Asset Currency]]*Table8[[#This Row],[Shares]]+10,0)</f>
        <v>3610</v>
      </c>
      <c r="D6" s="5">
        <f ca="1">ROUND(Table8[[#This Row],[Current or
Sale Price in 
Asset Currency]]*Table8[[#This Row],[Shares]]*1.35-10,0)</f>
        <v>3269</v>
      </c>
      <c r="E6" s="4">
        <f ca="1">IF(Table8[[#This Row],[Status]]="Watching",0,Table8[[#This Row],[Total Market Value/ Sell Price 
CAD]]-Table8[[#This Row],[Total Cost CAD]])</f>
        <v>-341</v>
      </c>
      <c r="F6" s="15">
        <f ca="1">IF(Table8[[#This Row],[Status]]="Watching",0,Table8[[#This Row],[Total Market Value/ Sell Price 
CAD]]/Table8[[#This Row],[Total Cost CAD]]-1)</f>
        <v>-9.4459833795013881E-2</v>
      </c>
      <c r="G6" s="14">
        <v>240</v>
      </c>
      <c r="H6" s="13" cm="1">
        <f t="array" aca="1" ref="H6" ca="1">_FV(Table8[[#This Row],[Company]],"Price")</f>
        <v>161.94999999999999</v>
      </c>
      <c r="I6" s="23">
        <f ca="1">Table8[[#This Row],[Total Market Value/ Sell Price 
CAD]]/Table8[[#Totals],[Total Market Value/ Sell Price 
CAD]]</f>
        <v>6.9917655865682812E-2</v>
      </c>
      <c r="J6" s="24" t="s">
        <v>14</v>
      </c>
      <c r="K6" s="21" t="e" vm="4">
        <v>#VALUE!</v>
      </c>
      <c r="L6" s="22" cm="1">
        <f t="array" aca="1" ref="L6" ca="1">_FV(Table8[[#This Row],[Company]],"Change (%)",TRUE)</f>
        <v>2.8450000000000003E-2</v>
      </c>
    </row>
    <row r="7" spans="1:15" x14ac:dyDescent="0.3">
      <c r="A7" s="14" t="str" cm="1">
        <f t="array" aca="1" ref="A7" ca="1">_FV(Table8[[#This Row],[Company]],"Ticker symbol",TRUE)</f>
        <v>PATH</v>
      </c>
      <c r="B7" s="17">
        <v>40</v>
      </c>
      <c r="C7" s="4">
        <f>ROUND(Table8[[#This Row],[Cost in 
Asset Currency]]*Table8[[#This Row],[Shares]]+10,0)</f>
        <v>584</v>
      </c>
      <c r="D7" s="5">
        <f ca="1">ROUND(Table8[[#This Row],[Current or
Sale Price in 
Asset Currency]]*Table8[[#This Row],[Shares]]*1.35-10,0)</f>
        <v>567</v>
      </c>
      <c r="E7" s="4">
        <f ca="1">IF(Table8[[#This Row],[Status]]="Watching",0,Table8[[#This Row],[Total Market Value/ Sell Price 
CAD]]-Table8[[#This Row],[Total Cost CAD]])</f>
        <v>-17</v>
      </c>
      <c r="F7" s="15">
        <f ca="1">IF(Table8[[#This Row],[Status]]="Watching",0,Table8[[#This Row],[Total Market Value/ Sell Price 
CAD]]/Table8[[#This Row],[Total Cost CAD]]-1)</f>
        <v>-2.910958904109584E-2</v>
      </c>
      <c r="G7" s="14">
        <v>14.35</v>
      </c>
      <c r="H7" s="13" cm="1">
        <f t="array" aca="1" ref="H7" ca="1">_FV(Table8[[#This Row],[Company]],"Price")</f>
        <v>10.6798</v>
      </c>
      <c r="I7" s="23">
        <f ca="1">Table8[[#This Row],[Total Market Value/ Sell Price 
CAD]]/Table8[[#Totals],[Total Market Value/ Sell Price 
CAD]]</f>
        <v>1.2127045235803657E-2</v>
      </c>
      <c r="J7" s="24" t="s">
        <v>14</v>
      </c>
      <c r="K7" s="21" t="e" vm="5">
        <v>#VALUE!</v>
      </c>
      <c r="L7" s="22" cm="1">
        <f t="array" aca="1" ref="L7" ca="1">_FV(Table8[[#This Row],[Company]],"Change (%)",TRUE)</f>
        <v>3.9903000000000001E-2</v>
      </c>
    </row>
    <row r="8" spans="1:15" x14ac:dyDescent="0.3">
      <c r="A8" s="14" t="str" cm="1">
        <f t="array" aca="1" ref="A8" ca="1">_FV(Table8[[#This Row],[Company]],"Ticker symbol",TRUE)</f>
        <v>BRW</v>
      </c>
      <c r="B8" s="17">
        <v>5000</v>
      </c>
      <c r="C8" s="6">
        <f>ROUND(Table8[[#This Row],[Cost in 
Asset Currency]]*Table8[[#This Row],[Shares]]+10,0)</f>
        <v>1060</v>
      </c>
      <c r="D8" s="5">
        <f ca="1">ROUND(Table8[[#This Row],[Current or
Sale Price in 
Asset Currency]]*Table8[[#This Row],[Shares]]-10,0)</f>
        <v>940</v>
      </c>
      <c r="E8" s="4">
        <f ca="1">IF(Table8[[#This Row],[Status]]="Watching",0,Table8[[#This Row],[Total Market Value/ Sell Price 
CAD]]-Table8[[#This Row],[Total Cost CAD]])</f>
        <v>-120</v>
      </c>
      <c r="F8" s="15">
        <f ca="1">IF(Table8[[#This Row],[Status]]="Watching",0,Table8[[#This Row],[Total Market Value/ Sell Price 
CAD]]/Table8[[#This Row],[Total Cost CAD]]-1)</f>
        <v>-0.1132075471698113</v>
      </c>
      <c r="G8" s="14">
        <v>0.21</v>
      </c>
      <c r="H8" s="13" cm="1">
        <f t="array" aca="1" ref="H8" ca="1">_FV(Table8[[#This Row],[Company]],"Price")</f>
        <v>0.19</v>
      </c>
      <c r="I8" s="23">
        <f ca="1">Table8[[#This Row],[Total Market Value/ Sell Price 
CAD]]/Table8[[#Totals],[Total Market Value/ Sell Price 
CAD]]</f>
        <v>2.0104801625494599E-2</v>
      </c>
      <c r="J8" s="24" t="s">
        <v>14</v>
      </c>
      <c r="K8" s="21" t="e" vm="6">
        <v>#VALUE!</v>
      </c>
      <c r="L8" s="22" cm="1">
        <f t="array" aca="1" ref="L8" ca="1">_FV(Table8[[#This Row],[Company]],"Change (%)",TRUE)</f>
        <v>-0.05</v>
      </c>
    </row>
    <row r="9" spans="1:15" x14ac:dyDescent="0.3">
      <c r="A9" s="14" t="str" cm="1">
        <f t="array" aca="1" ref="A9" ca="1">_FV(Table8[[#This Row],[Company]],"Ticker symbol",TRUE)</f>
        <v>DMEC</v>
      </c>
      <c r="B9" s="17">
        <v>943</v>
      </c>
      <c r="C9" s="6">
        <f>ROUND(Table8[[#This Row],[Cost in 
Asset Currency]]*Table8[[#This Row],[Shares]]+10,0)</f>
        <v>29997</v>
      </c>
      <c r="D9" s="5">
        <f ca="1">ROUND(Table8[[#This Row],[Current or
Sale Price in 
Asset Currency]]*Table8[[#This Row],[Shares]]-10,0)</f>
        <v>29770</v>
      </c>
      <c r="E9" s="4">
        <f ca="1">IF(Table8[[#This Row],[Status]]="Watching",0,Table8[[#This Row],[Total Market Value/ Sell Price 
CAD]]-Table8[[#This Row],[Total Cost CAD]])</f>
        <v>-227</v>
      </c>
      <c r="F9" s="15">
        <f ca="1">IF(Table8[[#This Row],[Status]]="Watching",0,Table8[[#This Row],[Total Market Value/ Sell Price 
CAD]]/Table8[[#This Row],[Total Cost CAD]]-1)</f>
        <v>-7.5674234090075121E-3</v>
      </c>
      <c r="G9" s="14">
        <v>31.8</v>
      </c>
      <c r="H9" s="13" cm="1">
        <f t="array" aca="1" ref="H9" ca="1">_FV(Table8[[#This Row],[Company]],"Price")</f>
        <v>31.58</v>
      </c>
      <c r="I9" s="23">
        <f ca="1">Table8[[#This Row],[Total Market Value/ Sell Price 
CAD]]/Table8[[#Totals],[Total Market Value/ Sell Price 
CAD]]</f>
        <v>0.63672334509678108</v>
      </c>
      <c r="J9" s="24" t="s">
        <v>14</v>
      </c>
      <c r="K9" s="24" t="e" vm="7">
        <v>#VALUE!</v>
      </c>
      <c r="L9" s="22" cm="1">
        <f t="array" aca="1" ref="L9" ca="1">_FV(Table8[[#This Row],[Company]],"Change (%)",TRUE)</f>
        <v>-1.2507999999999998E-2</v>
      </c>
    </row>
    <row r="10" spans="1:15" x14ac:dyDescent="0.3">
      <c r="A10" s="14" t="str" cm="1">
        <f t="array" aca="1" ref="A10" ca="1">_FV(Table8[[#This Row],[Company]],"Ticker symbol",TRUE)</f>
        <v>MDA</v>
      </c>
      <c r="B10" s="17">
        <v>20</v>
      </c>
      <c r="C10" s="6">
        <f>ROUND(Table8[[#This Row],[Cost in 
Asset Currency]]*Table8[[#This Row],[Shares]]+10,0)</f>
        <v>10</v>
      </c>
      <c r="D10" s="5">
        <f ca="1">ROUND(Table8[[#This Row],[Current or
Sale Price in 
Asset Currency]]*Table8[[#This Row],[Shares]]-10,0)</f>
        <v>1033</v>
      </c>
      <c r="E10" s="4">
        <f>IF(Table8[[#This Row],[Status]]="Watching",0,Table8[[#This Row],[Total Market Value/ Sell Price 
CAD]]-Table8[[#This Row],[Total Cost CAD]])</f>
        <v>0</v>
      </c>
      <c r="F10" s="15">
        <f>IF(Table8[[#This Row],[Status]]="Watching",0,Table8[[#This Row],[Total Market Value/ Sell Price 
CAD]]/Table8[[#This Row],[Total Cost CAD]]-1)</f>
        <v>0</v>
      </c>
      <c r="G10" s="14"/>
      <c r="H10" s="13" cm="1">
        <f t="array" aca="1" ref="H10" ca="1">_FV(Table8[[#This Row],[Company]],"Price")</f>
        <v>52.16</v>
      </c>
      <c r="I10" s="23">
        <f ca="1">Table8[[#This Row],[Total Market Value/ Sell Price 
CAD]]/Table8[[#Totals],[Total Market Value/ Sell Price 
CAD]]</f>
        <v>2.2093893701208428E-2</v>
      </c>
      <c r="J10" s="24" t="s">
        <v>16</v>
      </c>
      <c r="K10" s="21" t="e" vm="8">
        <v>#VALUE!</v>
      </c>
      <c r="L10" s="22" cm="1">
        <f t="array" aca="1" ref="L10" ca="1">_FV(Table8[[#This Row],[Company]],"Change (%)",TRUE)</f>
        <v>-3.0303E-2</v>
      </c>
    </row>
    <row r="11" spans="1:15" x14ac:dyDescent="0.3">
      <c r="A11" s="14" t="str" cm="1">
        <f t="array" aca="1" ref="A11" ca="1">_FV(Table8[[#This Row],[Company]],"Ticker symbol",TRUE)</f>
        <v>ENB</v>
      </c>
      <c r="B11" s="17">
        <v>14</v>
      </c>
      <c r="C11" s="6">
        <f>ROUND(Table8[[#This Row],[Cost in 
Asset Currency]]*Table8[[#This Row],[Shares]]+10,0)</f>
        <v>10</v>
      </c>
      <c r="D11" s="5">
        <f ca="1">ROUND(Table8[[#This Row],[Current or
Sale Price in 
Asset Currency]]*Table8[[#This Row],[Shares]]-10,0)</f>
        <v>1056</v>
      </c>
      <c r="E11" s="4">
        <f>IF(Table8[[#This Row],[Status]]="Watching",0,Table8[[#This Row],[Total Market Value/ Sell Price 
CAD]]-Table8[[#This Row],[Total Cost CAD]])</f>
        <v>0</v>
      </c>
      <c r="F11" s="15">
        <f>IF(Table8[[#This Row],[Status]]="Watching",0,Table8[[#This Row],[Total Market Value/ Sell Price 
CAD]]/Table8[[#This Row],[Total Cost CAD]]-1)</f>
        <v>0</v>
      </c>
      <c r="G11" s="14"/>
      <c r="H11" s="13" cm="1">
        <f t="array" aca="1" ref="H11" ca="1">_FV(Table8[[#This Row],[Company]],"Price")</f>
        <v>76.13</v>
      </c>
      <c r="I11" s="23">
        <f ca="1">Table8[[#This Row],[Total Market Value/ Sell Price 
CAD]]/Table8[[#Totals],[Total Market Value/ Sell Price 
CAD]]</f>
        <v>2.2585819698427975E-2</v>
      </c>
      <c r="J11" s="24" t="s">
        <v>16</v>
      </c>
      <c r="K11" s="24" t="e" vm="9">
        <v>#VALUE!</v>
      </c>
      <c r="L11" s="22" cm="1">
        <f t="array" aca="1" ref="L11" ca="1">_FV(Table8[[#This Row],[Company]],"Change (%)",TRUE)</f>
        <v>2.6279999999999999E-4</v>
      </c>
    </row>
    <row r="12" spans="1:15" x14ac:dyDescent="0.3">
      <c r="A12" s="14" t="str" cm="1">
        <f t="array" aca="1" ref="A12" ca="1">_FV(Table8[[#This Row],[Company]],"Ticker symbol",TRUE)</f>
        <v>INTC</v>
      </c>
      <c r="B12" s="17">
        <v>10</v>
      </c>
      <c r="C12" s="6">
        <f>ROUND(Table8[[#This Row],[Cost in 
Asset Currency]]*Table8[[#This Row],[Shares]]+10,0)</f>
        <v>10</v>
      </c>
      <c r="D12" s="5">
        <f ca="1">ROUND(Table8[[#This Row],[Current or
Sale Price in 
Asset Currency]]*Table8[[#This Row],[Shares]]-10,0)</f>
        <v>1063</v>
      </c>
      <c r="E12" s="4">
        <f>IF(Table8[[#This Row],[Status]]="Watching",0,Table8[[#This Row],[Total Market Value/ Sell Price 
CAD]]-Table8[[#This Row],[Total Cost CAD]])</f>
        <v>0</v>
      </c>
      <c r="F12" s="15">
        <f>IF(Table8[[#This Row],[Status]]="Watching",0,Table8[[#This Row],[Total Market Value/ Sell Price 
CAD]]/Table8[[#This Row],[Total Cost CAD]]-1)</f>
        <v>0</v>
      </c>
      <c r="G12" s="14"/>
      <c r="H12" s="13" cm="1">
        <f t="array" aca="1" ref="H12" ca="1">_FV(Table8[[#This Row],[Company]],"Price")</f>
        <v>107.25</v>
      </c>
      <c r="I12" s="23">
        <f ca="1">Table8[[#This Row],[Total Market Value/ Sell Price 
CAD]]/Table8[[#Totals],[Total Market Value/ Sell Price 
CAD]]</f>
        <v>2.2735536306277403E-2</v>
      </c>
      <c r="J12" s="24" t="s">
        <v>16</v>
      </c>
      <c r="K12" s="24" t="e" vm="10">
        <v>#VALUE!</v>
      </c>
      <c r="L12" s="22" cm="1">
        <f t="array" aca="1" ref="L12" ca="1">_FV(Table8[[#This Row],[Company]],"Change (%)",TRUE)</f>
        <v>-1.3974E-2</v>
      </c>
    </row>
    <row r="13" spans="1:15" x14ac:dyDescent="0.3">
      <c r="A13" s="14" t="str" cm="1">
        <f t="array" aca="1" ref="A13" ca="1">_FV(Table8[[#This Row],[Company]],"Ticker symbol",TRUE)</f>
        <v>GOOG</v>
      </c>
      <c r="B13" s="17">
        <v>5</v>
      </c>
      <c r="C13" s="6">
        <f>ROUND(Table8[[#This Row],[Cost in 
Asset Currency]]*Table8[[#This Row],[Shares]]+10,0)</f>
        <v>10</v>
      </c>
      <c r="D13" s="5">
        <f ca="1">ROUND(Table8[[#This Row],[Current or
Sale Price in 
Asset Currency]]*Table8[[#This Row],[Shares]]-10,0)</f>
        <v>1994</v>
      </c>
      <c r="E13" s="4">
        <f>IF(Table8[[#This Row],[Status]]="Watching",0,Table8[[#This Row],[Total Market Value/ Sell Price 
CAD]]-Table8[[#This Row],[Total Cost CAD]])</f>
        <v>0</v>
      </c>
      <c r="F13" s="15">
        <f>IF(Table8[[#This Row],[Status]]="Watching",0,Table8[[#This Row],[Total Market Value/ Sell Price 
CAD]]/Table8[[#This Row],[Total Cost CAD]]-1)</f>
        <v>0</v>
      </c>
      <c r="G13" s="14"/>
      <c r="H13" s="13" cm="1">
        <f t="array" aca="1" ref="H13" ca="1">_FV(Table8[[#This Row],[Company]],"Price")</f>
        <v>400.82</v>
      </c>
      <c r="I13" s="23">
        <f ca="1">Table8[[#This Row],[Total Market Value/ Sell Price 
CAD]]/Table8[[#Totals],[Total Market Value/ Sell Price 
CAD]]</f>
        <v>4.2647845150251308E-2</v>
      </c>
      <c r="J13" s="24" t="s">
        <v>16</v>
      </c>
      <c r="K13" s="24" t="e" vm="11">
        <v>#VALUE!</v>
      </c>
      <c r="L13" s="22" cm="1">
        <f t="array" aca="1" ref="L13" ca="1">_FV(Table8[[#This Row],[Company]],"Change (%)",TRUE)</f>
        <v>1.9068000000000002E-2</v>
      </c>
    </row>
    <row r="14" spans="1:15" x14ac:dyDescent="0.3">
      <c r="A14" s="14" t="e" cm="1" vm="12">
        <f t="array" ref="A14">_FV(Table8[[#This Row],[Company]],"Ticker symbol",TRUE)</f>
        <v>#VALUE!</v>
      </c>
      <c r="B14" s="17"/>
      <c r="C14" s="6">
        <f>ROUND(Table8[[#This Row],[Cost in 
Asset Currency]]*Table8[[#This Row],[Shares]]+10,0)</f>
        <v>10</v>
      </c>
      <c r="D14" s="5" t="e" vm="13">
        <f>ROUND(Table8[[#This Row],[Current or
Sale Price in 
Asset Currency]]*Table8[[#This Row],[Shares]]-10,0)</f>
        <v>#VALUE!</v>
      </c>
      <c r="E14" s="4">
        <f>IF(Table8[[#This Row],[Status]]="Watching",0,Table8[[#This Row],[Total Market Value/ Sell Price 
CAD]]-Table8[[#This Row],[Total Cost CAD]])</f>
        <v>0</v>
      </c>
      <c r="F14" s="15">
        <f>IF(Table8[[#This Row],[Status]]="Watching",0,Table8[[#This Row],[Total Market Value/ Sell Price 
CAD]]/Table8[[#This Row],[Total Cost CAD]]-1)</f>
        <v>0</v>
      </c>
      <c r="G14" s="14"/>
      <c r="H14" s="13" t="e" cm="1" vm="14">
        <f t="array" ref="H14">_FV(Table8[[#This Row],[Company]],"Price")</f>
        <v>#VALUE!</v>
      </c>
      <c r="I14" s="23" t="e" vm="13">
        <f ca="1">Table8[[#This Row],[Total Market Value/ Sell Price 
CAD]]/Table8[[#Totals],[Total Market Value/ Sell Price 
CAD]]</f>
        <v>#VALUE!</v>
      </c>
      <c r="J14" s="24" t="s">
        <v>16</v>
      </c>
      <c r="K14" s="24" t="s">
        <v>19</v>
      </c>
      <c r="L14" s="17" t="e" cm="1" vm="15">
        <f t="array" ref="L14">_FV(Table8[[#This Row],[Company]],"Change (%)",TRUE)</f>
        <v>#VALUE!</v>
      </c>
    </row>
    <row r="15" spans="1:15" x14ac:dyDescent="0.3">
      <c r="A15" s="14" t="s">
        <v>17</v>
      </c>
      <c r="B15" s="17"/>
      <c r="C15" s="6">
        <f>30000+1000+78-29997</f>
        <v>1081</v>
      </c>
      <c r="D15" s="7">
        <f>Table8[[#This Row],[Total Cost CAD]]</f>
        <v>1081</v>
      </c>
      <c r="E15" s="4">
        <f>IF(Table8[[#This Row],[Status]]="Watching",0,Table8[[#This Row],[Total Market Value/ Sell Price 
CAD]]-Table8[[#This Row],[Total Cost CAD]])</f>
        <v>0</v>
      </c>
      <c r="F15" s="15">
        <f>IF(Table8[[#This Row],[Status]]="Watching",0,Table8[[#This Row],[Total Market Value/ Sell Price 
CAD]]/Table8[[#This Row],[Total Cost CAD]]-1)</f>
        <v>0</v>
      </c>
      <c r="G15" s="14"/>
      <c r="H15" s="13"/>
      <c r="I15" s="23">
        <f ca="1">Table8[[#This Row],[Total Market Value/ Sell Price 
CAD]]/Table8[[#Totals],[Total Market Value/ Sell Price 
CAD]]</f>
        <v>2.3120521869318789E-2</v>
      </c>
      <c r="J15" s="24" t="s">
        <v>14</v>
      </c>
      <c r="K15" s="21" t="s">
        <v>17</v>
      </c>
      <c r="L15" s="17" t="e" cm="1" vm="15">
        <f t="array" ref="L15">_FV(Table8[[#This Row],[Company]],"Change (%)",TRUE)</f>
        <v>#VALUE!</v>
      </c>
    </row>
    <row r="16" spans="1:15" x14ac:dyDescent="0.3">
      <c r="A16" s="8" t="s">
        <v>18</v>
      </c>
      <c r="B16" s="9"/>
      <c r="C16" s="8">
        <f>SUMIF(Table8[Status],"Active",Table8[Total Cost CAD])</f>
        <v>50081</v>
      </c>
      <c r="D16" s="9">
        <f ca="1">SUMIF(Table8[Status],"Active",Table8[Total Market Value/ Sell Price 
CAD])</f>
        <v>46755</v>
      </c>
      <c r="E16" s="10">
        <f ca="1">SUMIF(Table8[Status],"Active",Table8[Unrealized Gain(Loss) CAD])+SUMIF(Table8[Status],"Sold",Table8[Unrealized Gain(Loss) CAD])</f>
        <v>2594</v>
      </c>
      <c r="F16" s="11"/>
      <c r="G16" s="8"/>
      <c r="H16" s="9"/>
      <c r="I16" s="8"/>
      <c r="J16" s="25"/>
      <c r="K16" s="25"/>
      <c r="L16" s="9"/>
    </row>
  </sheetData>
  <phoneticPr fontId="2" type="noConversion"/>
  <conditionalFormatting sqref="E2:F16">
    <cfRule type="cellIs" dxfId="3" priority="3" operator="lessThan">
      <formula>0</formula>
    </cfRule>
    <cfRule type="cellIs" dxfId="2" priority="4" operator="greaterThan">
      <formula>0</formula>
    </cfRule>
  </conditionalFormatting>
  <conditionalFormatting sqref="O3">
    <cfRule type="cellIs" dxfId="1" priority="1" operator="lessThan">
      <formula>0</formula>
    </cfRule>
    <cfRule type="cellIs" dxfId="0" priority="2" operator="greaterThan">
      <formula>0</formula>
    </cfRule>
  </conditionalFormatting>
  <pageMargins left="0.7" right="0.7" top="0.75" bottom="0.75" header="0.3" footer="0.3"/>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Stocks</vt:lpstr>
      <vt:lpstr>Stocks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Sergei Overko</dc:creator>
  <cp:lastModifiedBy>Sergei Overko</cp:lastModifiedBy>
  <dcterms:created xsi:type="dcterms:W3CDTF">2026-05-12T00:18:14Z</dcterms:created>
  <dcterms:modified xsi:type="dcterms:W3CDTF">2026-05-18T14:47:33Z</dcterms:modified>
</cp:coreProperties>
</file>